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dcruz\Documents\ACTUAL DISBURSEMENT (BANK)\bank reports\2015\WEBSITE\"/>
    </mc:Choice>
  </mc:AlternateContent>
  <bookViews>
    <workbookView xWindow="0" yWindow="0" windowWidth="24000" windowHeight="9735" activeTab="2"/>
  </bookViews>
  <sheets>
    <sheet name="By Department-website" sheetId="7" r:id="rId1"/>
    <sheet name="By Agency-website" sheetId="8" r:id="rId2"/>
    <sheet name="Graph" sheetId="6" r:id="rId3"/>
  </sheets>
  <externalReferences>
    <externalReference r:id="rId4"/>
    <externalReference r:id="rId5"/>
  </externalReferences>
  <definedNames>
    <definedName name="_xlnm.Print_Area" localSheetId="1">'By Agency-website'!$A$1:$H$338</definedName>
    <definedName name="_xlnm.Print_Area" localSheetId="0">'By Department-website'!$A$1:$V$65</definedName>
    <definedName name="_xlnm.Print_Area" localSheetId="2">Graph!$A$10:$Q$49</definedName>
    <definedName name="_xlnm.Print_Titles" localSheetId="1">'By Agency-website'!$1:$8</definedName>
    <definedName name="Z_32FD75DB_C2F2_4294_8471_7CD68BDD134B_.wvu.Rows" localSheetId="1" hidden="1">'By Agency-website'!#REF!,'By Agency-website'!#REF!,'By Agency-website'!#REF!,'By Agency-website'!#REF!,'By Agency-website'!#REF!,'By Agency-website'!#REF!,'By Agency-website'!#REF!,'By Agency-website'!#REF!,'By Agency-website'!#REF!,'By Agency-website'!#REF!,'By Agency-website'!#REF!,'By Agency-website'!#REF!,'By Agency-website'!#REF!,'By Agency-website'!#REF!,'By Agency-website'!#REF!</definedName>
    <definedName name="Z_92A72121_270A_4D07_961C_15515D7CE906_.wvu.Cols" localSheetId="1" hidden="1">'By Agency-website'!#REF!,'By Agency-website'!#REF!,'By Agency-website'!#REF!,'By Agency-website'!#REF!,'By Agency-website'!#REF!</definedName>
    <definedName name="Z_92A72121_270A_4D07_961C_15515D7CE906_.wvu.PrintArea" localSheetId="1" hidden="1">'By Agency-website'!#REF!</definedName>
    <definedName name="Z_92A72121_270A_4D07_961C_15515D7CE906_.wvu.PrintTitles" localSheetId="1" hidden="1">'By Agency-website'!#REF!</definedName>
    <definedName name="Z_92A72121_270A_4D07_961C_15515D7CE906_.wvu.Rows" localSheetId="1" hidden="1">'By Agency-website'!#REF!,'By Agency-website'!#REF!,'By Agency-website'!#REF!,'By Agency-website'!#REF!,'By Agency-website'!#REF!,'By Agency-website'!#REF!,'By Agency-website'!#REF!,'By Agency-website'!#REF!,'By Agency-website'!#REF!,'By Agency-website'!#REF!,'By Agency-website'!#REF!,'By Agency-website'!#REF!,'By Agency-website'!#REF!,'By Agency-website'!#REF!,'By Agency-website'!#REF!,'By Agency-website'!#REF!,'By Agency-website'!#REF!,'By Agency-website'!#REF!</definedName>
    <definedName name="Z_A36966C3_2B91_49EA_8368_0F103F951C33_.wvu.Cols" localSheetId="1" hidden="1">'By Agency-website'!#REF!,'By Agency-website'!#REF!,'By Agency-website'!#REF!,'By Agency-website'!#REF!</definedName>
    <definedName name="Z_A36966C3_2B91_49EA_8368_0F103F951C33_.wvu.PrintArea" localSheetId="1" hidden="1">'By Agency-website'!#REF!</definedName>
    <definedName name="Z_A36966C3_2B91_49EA_8368_0F103F951C33_.wvu.PrintTitles" localSheetId="1" hidden="1">'By Agency-website'!#REF!</definedName>
    <definedName name="Z_A36966C3_2B91_49EA_8368_0F103F951C33_.wvu.Rows" localSheetId="1" hidden="1">'By Agency-website'!#REF!,'By Agency-website'!#REF!,'By Agency-website'!#REF!,'By Agency-website'!#REF!,'By Agency-website'!#REF!,'By Agency-website'!#REF!,'By Agency-website'!#REF!,'By Agency-website'!#REF!,'By Agency-website'!#REF!,'By Agency-website'!#REF!,'By Agency-website'!#REF!,'By Agency-website'!#REF!,'By Agency-website'!#REF!,'By Agency-website'!#REF!,'By Agency-website'!#REF!,'By Agency-website'!#REF!,'By Agency-website'!#REF!</definedName>
  </definedNames>
  <calcPr calcId="152511"/>
</workbook>
</file>

<file path=xl/calcChain.xml><?xml version="1.0" encoding="utf-8"?>
<calcChain xmlns="http://schemas.openxmlformats.org/spreadsheetml/2006/main">
  <c r="C328" i="8" l="1"/>
  <c r="D327" i="8"/>
  <c r="C327" i="8"/>
  <c r="E327" i="8" s="1"/>
  <c r="H327" i="8" s="1"/>
  <c r="B327" i="8"/>
  <c r="G327" i="8" s="1"/>
  <c r="G326" i="8"/>
  <c r="D326" i="8"/>
  <c r="C326" i="8"/>
  <c r="E326" i="8" s="1"/>
  <c r="H326" i="8" s="1"/>
  <c r="B326" i="8"/>
  <c r="D325" i="8"/>
  <c r="C325" i="8"/>
  <c r="E325" i="8" s="1"/>
  <c r="H325" i="8" s="1"/>
  <c r="B325" i="8"/>
  <c r="G325" i="8" s="1"/>
  <c r="G324" i="8"/>
  <c r="D324" i="8"/>
  <c r="C324" i="8"/>
  <c r="E324" i="8" s="1"/>
  <c r="H324" i="8" s="1"/>
  <c r="B324" i="8"/>
  <c r="D323" i="8"/>
  <c r="C323" i="8"/>
  <c r="E323" i="8" s="1"/>
  <c r="H323" i="8" s="1"/>
  <c r="B323" i="8"/>
  <c r="G323" i="8" s="1"/>
  <c r="G322" i="8"/>
  <c r="D322" i="8"/>
  <c r="C322" i="8"/>
  <c r="E322" i="8" s="1"/>
  <c r="H322" i="8" s="1"/>
  <c r="B322" i="8"/>
  <c r="D321" i="8"/>
  <c r="C321" i="8"/>
  <c r="E321" i="8" s="1"/>
  <c r="H321" i="8" s="1"/>
  <c r="B321" i="8"/>
  <c r="G321" i="8" s="1"/>
  <c r="G320" i="8"/>
  <c r="E320" i="8"/>
  <c r="G319" i="8"/>
  <c r="G328" i="8" s="1"/>
  <c r="D319" i="8"/>
  <c r="D328" i="8" s="1"/>
  <c r="C319" i="8"/>
  <c r="E319" i="8" s="1"/>
  <c r="B319" i="8"/>
  <c r="B328" i="8" s="1"/>
  <c r="D311" i="8"/>
  <c r="C311" i="8"/>
  <c r="B311" i="8"/>
  <c r="D307" i="8"/>
  <c r="C307" i="8"/>
  <c r="G307" i="8" s="1"/>
  <c r="B307" i="8"/>
  <c r="D305" i="8"/>
  <c r="C305" i="8"/>
  <c r="B305" i="8"/>
  <c r="D303" i="8"/>
  <c r="C303" i="8"/>
  <c r="G303" i="8" s="1"/>
  <c r="B303" i="8"/>
  <c r="D301" i="8"/>
  <c r="C301" i="8"/>
  <c r="B301" i="8"/>
  <c r="D299" i="8"/>
  <c r="C299" i="8"/>
  <c r="G299" i="8" s="1"/>
  <c r="B299" i="8"/>
  <c r="D297" i="8"/>
  <c r="C297" i="8"/>
  <c r="B297" i="8"/>
  <c r="D295" i="8"/>
  <c r="C295" i="8"/>
  <c r="G295" i="8" s="1"/>
  <c r="B295" i="8"/>
  <c r="D293" i="8"/>
  <c r="C293" i="8"/>
  <c r="B293" i="8"/>
  <c r="D291" i="8"/>
  <c r="C291" i="8"/>
  <c r="G291" i="8" s="1"/>
  <c r="B291" i="8"/>
  <c r="D289" i="8"/>
  <c r="C289" i="8"/>
  <c r="B289" i="8"/>
  <c r="D288" i="8"/>
  <c r="C288" i="8"/>
  <c r="G288" i="8" s="1"/>
  <c r="B288" i="8"/>
  <c r="D287" i="8"/>
  <c r="C287" i="8"/>
  <c r="B287" i="8"/>
  <c r="D286" i="8"/>
  <c r="C286" i="8"/>
  <c r="G286" i="8" s="1"/>
  <c r="B286" i="8"/>
  <c r="D285" i="8"/>
  <c r="C285" i="8"/>
  <c r="B285" i="8"/>
  <c r="D284" i="8"/>
  <c r="C284" i="8"/>
  <c r="B284" i="8"/>
  <c r="D283" i="8"/>
  <c r="G281" i="8"/>
  <c r="D281" i="8"/>
  <c r="D313" i="8" s="1"/>
  <c r="C281" i="8"/>
  <c r="B281" i="8"/>
  <c r="D276" i="8"/>
  <c r="C276" i="8"/>
  <c r="B276" i="8"/>
  <c r="D275" i="8"/>
  <c r="B275" i="8"/>
  <c r="G273" i="8"/>
  <c r="G272" i="8" s="1"/>
  <c r="D273" i="8"/>
  <c r="C273" i="8"/>
  <c r="C272" i="8" s="1"/>
  <c r="B273" i="8"/>
  <c r="D272" i="8"/>
  <c r="B272" i="8"/>
  <c r="D270" i="8"/>
  <c r="C270" i="8"/>
  <c r="G270" i="8" s="1"/>
  <c r="G269" i="8" s="1"/>
  <c r="B270" i="8"/>
  <c r="D269" i="8"/>
  <c r="C269" i="8"/>
  <c r="B269" i="8"/>
  <c r="D267" i="8"/>
  <c r="D266" i="8" s="1"/>
  <c r="C267" i="8"/>
  <c r="B267" i="8"/>
  <c r="C266" i="8"/>
  <c r="D264" i="8"/>
  <c r="C264" i="8"/>
  <c r="B264" i="8"/>
  <c r="D263" i="8"/>
  <c r="C263" i="8"/>
  <c r="B263" i="8"/>
  <c r="D262" i="8"/>
  <c r="G260" i="8"/>
  <c r="D260" i="8"/>
  <c r="C260" i="8"/>
  <c r="E260" i="8" s="1"/>
  <c r="H260" i="8" s="1"/>
  <c r="B260" i="8"/>
  <c r="D259" i="8"/>
  <c r="C259" i="8"/>
  <c r="E259" i="8" s="1"/>
  <c r="H259" i="8" s="1"/>
  <c r="B259" i="8"/>
  <c r="G259" i="8" s="1"/>
  <c r="G258" i="8"/>
  <c r="D258" i="8"/>
  <c r="C258" i="8"/>
  <c r="E258" i="8" s="1"/>
  <c r="H258" i="8" s="1"/>
  <c r="B258" i="8"/>
  <c r="D257" i="8"/>
  <c r="C257" i="8"/>
  <c r="E257" i="8" s="1"/>
  <c r="H257" i="8" s="1"/>
  <c r="B257" i="8"/>
  <c r="G257" i="8" s="1"/>
  <c r="G256" i="8"/>
  <c r="G255" i="8" s="1"/>
  <c r="D256" i="8"/>
  <c r="C256" i="8"/>
  <c r="C255" i="8" s="1"/>
  <c r="B256" i="8"/>
  <c r="D255" i="8"/>
  <c r="B255" i="8"/>
  <c r="D253" i="8"/>
  <c r="C253" i="8"/>
  <c r="B253" i="8"/>
  <c r="D252" i="8"/>
  <c r="B252" i="8"/>
  <c r="G250" i="8"/>
  <c r="G249" i="8" s="1"/>
  <c r="D250" i="8"/>
  <c r="C250" i="8"/>
  <c r="C249" i="8" s="1"/>
  <c r="B250" i="8"/>
  <c r="D249" i="8"/>
  <c r="B249" i="8"/>
  <c r="D247" i="8"/>
  <c r="C247" i="8"/>
  <c r="G247" i="8" s="1"/>
  <c r="B247" i="8"/>
  <c r="D246" i="8"/>
  <c r="C246" i="8"/>
  <c r="B246" i="8"/>
  <c r="D245" i="8"/>
  <c r="C245" i="8"/>
  <c r="G245" i="8" s="1"/>
  <c r="B245" i="8"/>
  <c r="D244" i="8"/>
  <c r="C244" i="8"/>
  <c r="B244" i="8"/>
  <c r="D243" i="8"/>
  <c r="C243" i="8"/>
  <c r="G243" i="8" s="1"/>
  <c r="B243" i="8"/>
  <c r="D242" i="8"/>
  <c r="C242" i="8"/>
  <c r="B242" i="8"/>
  <c r="D241" i="8"/>
  <c r="C241" i="8"/>
  <c r="G241" i="8" s="1"/>
  <c r="B241" i="8"/>
  <c r="D240" i="8"/>
  <c r="C240" i="8"/>
  <c r="B240" i="8"/>
  <c r="D239" i="8"/>
  <c r="C239" i="8"/>
  <c r="G239" i="8" s="1"/>
  <c r="B239" i="8"/>
  <c r="D238" i="8"/>
  <c r="C238" i="8"/>
  <c r="B238" i="8"/>
  <c r="D237" i="8"/>
  <c r="C237" i="8"/>
  <c r="G237" i="8" s="1"/>
  <c r="B237" i="8"/>
  <c r="D236" i="8"/>
  <c r="C236" i="8"/>
  <c r="B236" i="8"/>
  <c r="D235" i="8"/>
  <c r="C235" i="8"/>
  <c r="G235" i="8" s="1"/>
  <c r="B235" i="8"/>
  <c r="D234" i="8"/>
  <c r="C234" i="8"/>
  <c r="B234" i="8"/>
  <c r="D233" i="8"/>
  <c r="C233" i="8"/>
  <c r="G233" i="8" s="1"/>
  <c r="B233" i="8"/>
  <c r="D232" i="8"/>
  <c r="C232" i="8"/>
  <c r="B232" i="8"/>
  <c r="D231" i="8"/>
  <c r="C231" i="8"/>
  <c r="G231" i="8" s="1"/>
  <c r="B231" i="8"/>
  <c r="D230" i="8"/>
  <c r="C230" i="8"/>
  <c r="B230" i="8"/>
  <c r="D229" i="8"/>
  <c r="C229" i="8"/>
  <c r="B229" i="8"/>
  <c r="D228" i="8"/>
  <c r="D227" i="8" s="1"/>
  <c r="D210" i="8" s="1"/>
  <c r="C228" i="8"/>
  <c r="B228" i="8"/>
  <c r="D226" i="8"/>
  <c r="C226" i="8"/>
  <c r="B226" i="8"/>
  <c r="D225" i="8"/>
  <c r="C225" i="8"/>
  <c r="G225" i="8" s="1"/>
  <c r="B225" i="8"/>
  <c r="D224" i="8"/>
  <c r="C224" i="8"/>
  <c r="B224" i="8"/>
  <c r="D223" i="8"/>
  <c r="C223" i="8"/>
  <c r="G223" i="8" s="1"/>
  <c r="B223" i="8"/>
  <c r="D222" i="8"/>
  <c r="C222" i="8"/>
  <c r="B222" i="8"/>
  <c r="D221" i="8"/>
  <c r="C221" i="8"/>
  <c r="G221" i="8" s="1"/>
  <c r="B221" i="8"/>
  <c r="D220" i="8"/>
  <c r="C220" i="8"/>
  <c r="B220" i="8"/>
  <c r="D219" i="8"/>
  <c r="C219" i="8"/>
  <c r="G219" i="8" s="1"/>
  <c r="B219" i="8"/>
  <c r="D218" i="8"/>
  <c r="C218" i="8"/>
  <c r="B218" i="8"/>
  <c r="D217" i="8"/>
  <c r="C217" i="8"/>
  <c r="G217" i="8" s="1"/>
  <c r="B217" i="8"/>
  <c r="D216" i="8"/>
  <c r="C216" i="8"/>
  <c r="B216" i="8"/>
  <c r="D215" i="8"/>
  <c r="C215" i="8"/>
  <c r="G215" i="8" s="1"/>
  <c r="B215" i="8"/>
  <c r="D214" i="8"/>
  <c r="C214" i="8"/>
  <c r="B214" i="8"/>
  <c r="D213" i="8"/>
  <c r="C213" i="8"/>
  <c r="G213" i="8" s="1"/>
  <c r="B213" i="8"/>
  <c r="D212" i="8"/>
  <c r="C212" i="8"/>
  <c r="B212" i="8"/>
  <c r="G211" i="8"/>
  <c r="D211" i="8"/>
  <c r="C211" i="8"/>
  <c r="B211" i="8"/>
  <c r="D208" i="8"/>
  <c r="C208" i="8"/>
  <c r="G208" i="8" s="1"/>
  <c r="B208" i="8"/>
  <c r="D207" i="8"/>
  <c r="C207" i="8"/>
  <c r="B207" i="8"/>
  <c r="G207" i="8" s="1"/>
  <c r="D206" i="8"/>
  <c r="C206" i="8"/>
  <c r="G206" i="8" s="1"/>
  <c r="B206" i="8"/>
  <c r="D205" i="8"/>
  <c r="C205" i="8"/>
  <c r="B205" i="8"/>
  <c r="G205" i="8" s="1"/>
  <c r="D204" i="8"/>
  <c r="C204" i="8"/>
  <c r="G204" i="8" s="1"/>
  <c r="B204" i="8"/>
  <c r="D203" i="8"/>
  <c r="C203" i="8"/>
  <c r="B203" i="8"/>
  <c r="G203" i="8" s="1"/>
  <c r="D202" i="8"/>
  <c r="C202" i="8"/>
  <c r="C201" i="8" s="1"/>
  <c r="B202" i="8"/>
  <c r="D201" i="8"/>
  <c r="G199" i="8"/>
  <c r="D199" i="8"/>
  <c r="C199" i="8"/>
  <c r="E199" i="8" s="1"/>
  <c r="H199" i="8" s="1"/>
  <c r="B199" i="8"/>
  <c r="D198" i="8"/>
  <c r="C198" i="8"/>
  <c r="E198" i="8" s="1"/>
  <c r="H198" i="8" s="1"/>
  <c r="B198" i="8"/>
  <c r="G198" i="8" s="1"/>
  <c r="G197" i="8"/>
  <c r="D197" i="8"/>
  <c r="C197" i="8"/>
  <c r="E197" i="8" s="1"/>
  <c r="H197" i="8" s="1"/>
  <c r="B197" i="8"/>
  <c r="D196" i="8"/>
  <c r="C196" i="8"/>
  <c r="E196" i="8" s="1"/>
  <c r="H196" i="8" s="1"/>
  <c r="B196" i="8"/>
  <c r="G196" i="8" s="1"/>
  <c r="G195" i="8"/>
  <c r="D195" i="8"/>
  <c r="C195" i="8"/>
  <c r="E195" i="8" s="1"/>
  <c r="H195" i="8" s="1"/>
  <c r="B195" i="8"/>
  <c r="D194" i="8"/>
  <c r="C194" i="8"/>
  <c r="E194" i="8" s="1"/>
  <c r="H194" i="8" s="1"/>
  <c r="B194" i="8"/>
  <c r="G194" i="8" s="1"/>
  <c r="G193" i="8"/>
  <c r="D193" i="8"/>
  <c r="C193" i="8"/>
  <c r="E193" i="8" s="1"/>
  <c r="H193" i="8" s="1"/>
  <c r="B193" i="8"/>
  <c r="D192" i="8"/>
  <c r="D191" i="8" s="1"/>
  <c r="C192" i="8"/>
  <c r="E192" i="8" s="1"/>
  <c r="H192" i="8" s="1"/>
  <c r="B192" i="8"/>
  <c r="C191" i="8"/>
  <c r="D189" i="8"/>
  <c r="C189" i="8"/>
  <c r="E189" i="8" s="1"/>
  <c r="H189" i="8" s="1"/>
  <c r="B189" i="8"/>
  <c r="G189" i="8" s="1"/>
  <c r="G188" i="8"/>
  <c r="D188" i="8"/>
  <c r="C188" i="8"/>
  <c r="E188" i="8" s="1"/>
  <c r="H188" i="8" s="1"/>
  <c r="B188" i="8"/>
  <c r="D187" i="8"/>
  <c r="C187" i="8"/>
  <c r="E187" i="8" s="1"/>
  <c r="H187" i="8" s="1"/>
  <c r="B187" i="8"/>
  <c r="G187" i="8" s="1"/>
  <c r="G186" i="8"/>
  <c r="D186" i="8"/>
  <c r="C186" i="8"/>
  <c r="E186" i="8" s="1"/>
  <c r="H186" i="8" s="1"/>
  <c r="B186" i="8"/>
  <c r="D185" i="8"/>
  <c r="C185" i="8"/>
  <c r="E185" i="8" s="1"/>
  <c r="H185" i="8" s="1"/>
  <c r="B185" i="8"/>
  <c r="G185" i="8" s="1"/>
  <c r="G184" i="8"/>
  <c r="D184" i="8"/>
  <c r="C184" i="8"/>
  <c r="E184" i="8" s="1"/>
  <c r="H184" i="8" s="1"/>
  <c r="B184" i="8"/>
  <c r="D183" i="8"/>
  <c r="D182" i="8" s="1"/>
  <c r="C183" i="8"/>
  <c r="E183" i="8" s="1"/>
  <c r="H183" i="8" s="1"/>
  <c r="B183" i="8"/>
  <c r="C182" i="8"/>
  <c r="D180" i="8"/>
  <c r="C180" i="8"/>
  <c r="E180" i="8" s="1"/>
  <c r="H180" i="8" s="1"/>
  <c r="B180" i="8"/>
  <c r="G180" i="8" s="1"/>
  <c r="G179" i="8"/>
  <c r="D179" i="8"/>
  <c r="C179" i="8"/>
  <c r="E179" i="8" s="1"/>
  <c r="H179" i="8" s="1"/>
  <c r="B179" i="8"/>
  <c r="D178" i="8"/>
  <c r="C178" i="8"/>
  <c r="E178" i="8" s="1"/>
  <c r="H178" i="8" s="1"/>
  <c r="B178" i="8"/>
  <c r="G178" i="8" s="1"/>
  <c r="G177" i="8"/>
  <c r="D177" i="8"/>
  <c r="C177" i="8"/>
  <c r="E177" i="8" s="1"/>
  <c r="H177" i="8" s="1"/>
  <c r="B177" i="8"/>
  <c r="D176" i="8"/>
  <c r="C176" i="8"/>
  <c r="E176" i="8" s="1"/>
  <c r="H176" i="8" s="1"/>
  <c r="B176" i="8"/>
  <c r="G176" i="8" s="1"/>
  <c r="G175" i="8"/>
  <c r="G174" i="8" s="1"/>
  <c r="D175" i="8"/>
  <c r="C175" i="8"/>
  <c r="C174" i="8" s="1"/>
  <c r="B175" i="8"/>
  <c r="D174" i="8"/>
  <c r="B174" i="8"/>
  <c r="D172" i="8"/>
  <c r="C172" i="8"/>
  <c r="G172" i="8" s="1"/>
  <c r="B172" i="8"/>
  <c r="D171" i="8"/>
  <c r="C171" i="8"/>
  <c r="B171" i="8"/>
  <c r="G171" i="8" s="1"/>
  <c r="D170" i="8"/>
  <c r="C170" i="8"/>
  <c r="C169" i="8" s="1"/>
  <c r="B170" i="8"/>
  <c r="D169" i="8"/>
  <c r="G167" i="8"/>
  <c r="D167" i="8"/>
  <c r="C167" i="8"/>
  <c r="E167" i="8" s="1"/>
  <c r="H167" i="8" s="1"/>
  <c r="B167" i="8"/>
  <c r="D166" i="8"/>
  <c r="C166" i="8"/>
  <c r="E166" i="8" s="1"/>
  <c r="H166" i="8" s="1"/>
  <c r="B166" i="8"/>
  <c r="G166" i="8" s="1"/>
  <c r="G165" i="8"/>
  <c r="D165" i="8"/>
  <c r="C165" i="8"/>
  <c r="E165" i="8" s="1"/>
  <c r="H165" i="8" s="1"/>
  <c r="B165" i="8"/>
  <c r="D164" i="8"/>
  <c r="C164" i="8"/>
  <c r="E164" i="8" s="1"/>
  <c r="H164" i="8" s="1"/>
  <c r="B164" i="8"/>
  <c r="G164" i="8" s="1"/>
  <c r="G163" i="8"/>
  <c r="D163" i="8"/>
  <c r="C163" i="8"/>
  <c r="E163" i="8" s="1"/>
  <c r="H163" i="8" s="1"/>
  <c r="B163" i="8"/>
  <c r="D162" i="8"/>
  <c r="D161" i="8" s="1"/>
  <c r="C162" i="8"/>
  <c r="E162" i="8" s="1"/>
  <c r="H162" i="8" s="1"/>
  <c r="B162" i="8"/>
  <c r="C161" i="8"/>
  <c r="D159" i="8"/>
  <c r="C159" i="8"/>
  <c r="E159" i="8" s="1"/>
  <c r="H159" i="8" s="1"/>
  <c r="B159" i="8"/>
  <c r="G159" i="8" s="1"/>
  <c r="G158" i="8"/>
  <c r="D158" i="8"/>
  <c r="C158" i="8"/>
  <c r="E158" i="8" s="1"/>
  <c r="H158" i="8" s="1"/>
  <c r="B158" i="8"/>
  <c r="D157" i="8"/>
  <c r="C157" i="8"/>
  <c r="E157" i="8" s="1"/>
  <c r="H157" i="8" s="1"/>
  <c r="B157" i="8"/>
  <c r="G157" i="8" s="1"/>
  <c r="G156" i="8"/>
  <c r="D156" i="8"/>
  <c r="C156" i="8"/>
  <c r="E156" i="8" s="1"/>
  <c r="H156" i="8" s="1"/>
  <c r="B156" i="8"/>
  <c r="D155" i="8"/>
  <c r="C155" i="8"/>
  <c r="E155" i="8" s="1"/>
  <c r="H155" i="8" s="1"/>
  <c r="B155" i="8"/>
  <c r="G155" i="8" s="1"/>
  <c r="G154" i="8"/>
  <c r="D154" i="8"/>
  <c r="C154" i="8"/>
  <c r="E154" i="8" s="1"/>
  <c r="H154" i="8" s="1"/>
  <c r="B154" i="8"/>
  <c r="D153" i="8"/>
  <c r="C153" i="8"/>
  <c r="E153" i="8" s="1"/>
  <c r="H153" i="8" s="1"/>
  <c r="B153" i="8"/>
  <c r="G153" i="8" s="1"/>
  <c r="G152" i="8"/>
  <c r="D152" i="8"/>
  <c r="C152" i="8"/>
  <c r="E152" i="8" s="1"/>
  <c r="H152" i="8" s="1"/>
  <c r="B152" i="8"/>
  <c r="D151" i="8"/>
  <c r="C151" i="8"/>
  <c r="E151" i="8" s="1"/>
  <c r="H151" i="8" s="1"/>
  <c r="B151" i="8"/>
  <c r="G151" i="8" s="1"/>
  <c r="G150" i="8"/>
  <c r="D150" i="8"/>
  <c r="C150" i="8"/>
  <c r="E150" i="8" s="1"/>
  <c r="H150" i="8" s="1"/>
  <c r="B150" i="8"/>
  <c r="D149" i="8"/>
  <c r="C149" i="8"/>
  <c r="E149" i="8" s="1"/>
  <c r="H149" i="8" s="1"/>
  <c r="B149" i="8"/>
  <c r="G149" i="8" s="1"/>
  <c r="G148" i="8"/>
  <c r="D148" i="8"/>
  <c r="C148" i="8"/>
  <c r="E148" i="8" s="1"/>
  <c r="H148" i="8" s="1"/>
  <c r="B148" i="8"/>
  <c r="D147" i="8"/>
  <c r="C147" i="8"/>
  <c r="E147" i="8" s="1"/>
  <c r="H147" i="8" s="1"/>
  <c r="B147" i="8"/>
  <c r="G147" i="8" s="1"/>
  <c r="G146" i="8"/>
  <c r="D146" i="8"/>
  <c r="C146" i="8"/>
  <c r="E146" i="8" s="1"/>
  <c r="H146" i="8" s="1"/>
  <c r="B146" i="8"/>
  <c r="D145" i="8"/>
  <c r="C145" i="8"/>
  <c r="E145" i="8" s="1"/>
  <c r="H145" i="8" s="1"/>
  <c r="B145" i="8"/>
  <c r="G145" i="8" s="1"/>
  <c r="G144" i="8"/>
  <c r="D144" i="8"/>
  <c r="C144" i="8"/>
  <c r="E144" i="8" s="1"/>
  <c r="H144" i="8" s="1"/>
  <c r="B144" i="8"/>
  <c r="D143" i="8"/>
  <c r="C143" i="8"/>
  <c r="E143" i="8" s="1"/>
  <c r="H143" i="8" s="1"/>
  <c r="B143" i="8"/>
  <c r="G143" i="8" s="1"/>
  <c r="G142" i="8"/>
  <c r="D142" i="8"/>
  <c r="C142" i="8"/>
  <c r="E142" i="8" s="1"/>
  <c r="H142" i="8" s="1"/>
  <c r="B142" i="8"/>
  <c r="D141" i="8"/>
  <c r="C141" i="8"/>
  <c r="E141" i="8" s="1"/>
  <c r="H141" i="8" s="1"/>
  <c r="B141" i="8"/>
  <c r="G141" i="8" s="1"/>
  <c r="G140" i="8"/>
  <c r="G139" i="8" s="1"/>
  <c r="D140" i="8"/>
  <c r="C140" i="8"/>
  <c r="C139" i="8" s="1"/>
  <c r="B140" i="8"/>
  <c r="D139" i="8"/>
  <c r="B139" i="8"/>
  <c r="D137" i="8"/>
  <c r="C137" i="8"/>
  <c r="C136" i="8" s="1"/>
  <c r="B137" i="8"/>
  <c r="D136" i="8"/>
  <c r="B136" i="8"/>
  <c r="G134" i="8"/>
  <c r="G133" i="8" s="1"/>
  <c r="D134" i="8"/>
  <c r="C134" i="8"/>
  <c r="C133" i="8" s="1"/>
  <c r="B134" i="8"/>
  <c r="D133" i="8"/>
  <c r="B133" i="8"/>
  <c r="D132" i="8"/>
  <c r="C132" i="8"/>
  <c r="G132" i="8" s="1"/>
  <c r="B132" i="8"/>
  <c r="D131" i="8"/>
  <c r="C131" i="8"/>
  <c r="B131" i="8"/>
  <c r="G131" i="8" s="1"/>
  <c r="D130" i="8"/>
  <c r="C130" i="8"/>
  <c r="C129" i="8" s="1"/>
  <c r="B130" i="8"/>
  <c r="D129" i="8"/>
  <c r="G128" i="8"/>
  <c r="D128" i="8"/>
  <c r="C128" i="8"/>
  <c r="E128" i="8" s="1"/>
  <c r="H128" i="8" s="1"/>
  <c r="B128" i="8"/>
  <c r="D127" i="8"/>
  <c r="D126" i="8" s="1"/>
  <c r="C127" i="8"/>
  <c r="E127" i="8" s="1"/>
  <c r="H127" i="8" s="1"/>
  <c r="B127" i="8"/>
  <c r="C126" i="8"/>
  <c r="E126" i="8" s="1"/>
  <c r="D125" i="8"/>
  <c r="C125" i="8"/>
  <c r="E125" i="8" s="1"/>
  <c r="H125" i="8" s="1"/>
  <c r="B125" i="8"/>
  <c r="G125" i="8" s="1"/>
  <c r="G124" i="8"/>
  <c r="D124" i="8"/>
  <c r="C124" i="8"/>
  <c r="E124" i="8" s="1"/>
  <c r="H124" i="8" s="1"/>
  <c r="B124" i="8"/>
  <c r="D123" i="8"/>
  <c r="C123" i="8"/>
  <c r="E123" i="8" s="1"/>
  <c r="H123" i="8" s="1"/>
  <c r="B123" i="8"/>
  <c r="G123" i="8" s="1"/>
  <c r="G122" i="8"/>
  <c r="D122" i="8"/>
  <c r="C122" i="8"/>
  <c r="B122" i="8"/>
  <c r="D121" i="8"/>
  <c r="D118" i="8"/>
  <c r="C118" i="8"/>
  <c r="B118" i="8"/>
  <c r="G118" i="8" s="1"/>
  <c r="D117" i="8"/>
  <c r="C117" i="8"/>
  <c r="G117" i="8" s="1"/>
  <c r="B117" i="8"/>
  <c r="D116" i="8"/>
  <c r="C116" i="8"/>
  <c r="B116" i="8"/>
  <c r="G116" i="8" s="1"/>
  <c r="D115" i="8"/>
  <c r="C115" i="8"/>
  <c r="G115" i="8" s="1"/>
  <c r="B115" i="8"/>
  <c r="D114" i="8"/>
  <c r="C114" i="8"/>
  <c r="B114" i="8"/>
  <c r="G114" i="8" s="1"/>
  <c r="D113" i="8"/>
  <c r="C113" i="8"/>
  <c r="G113" i="8" s="1"/>
  <c r="B113" i="8"/>
  <c r="D112" i="8"/>
  <c r="C112" i="8"/>
  <c r="B112" i="8"/>
  <c r="G112" i="8" s="1"/>
  <c r="D111" i="8"/>
  <c r="C111" i="8"/>
  <c r="G111" i="8" s="1"/>
  <c r="B111" i="8"/>
  <c r="D110" i="8"/>
  <c r="D109" i="8" s="1"/>
  <c r="C110" i="8"/>
  <c r="B110" i="8"/>
  <c r="D107" i="8"/>
  <c r="C107" i="8"/>
  <c r="B107" i="8"/>
  <c r="G107" i="8" s="1"/>
  <c r="D106" i="8"/>
  <c r="C106" i="8"/>
  <c r="G106" i="8" s="1"/>
  <c r="B106" i="8"/>
  <c r="D105" i="8"/>
  <c r="C105" i="8"/>
  <c r="B105" i="8"/>
  <c r="G105" i="8" s="1"/>
  <c r="D104" i="8"/>
  <c r="C104" i="8"/>
  <c r="G104" i="8" s="1"/>
  <c r="B104" i="8"/>
  <c r="D103" i="8"/>
  <c r="C103" i="8"/>
  <c r="E103" i="8" s="1"/>
  <c r="H103" i="8" s="1"/>
  <c r="B103" i="8"/>
  <c r="D102" i="8"/>
  <c r="C102" i="8"/>
  <c r="E102" i="8" s="1"/>
  <c r="H102" i="8" s="1"/>
  <c r="B102" i="8"/>
  <c r="G102" i="8" s="1"/>
  <c r="D101" i="8"/>
  <c r="C101" i="8"/>
  <c r="G101" i="8" s="1"/>
  <c r="B101" i="8"/>
  <c r="D100" i="8"/>
  <c r="C100" i="8"/>
  <c r="E100" i="8" s="1"/>
  <c r="H100" i="8" s="1"/>
  <c r="B100" i="8"/>
  <c r="G100" i="8" s="1"/>
  <c r="D99" i="8"/>
  <c r="C99" i="8"/>
  <c r="G99" i="8" s="1"/>
  <c r="B99" i="8"/>
  <c r="D98" i="8"/>
  <c r="D97" i="8" s="1"/>
  <c r="C98" i="8"/>
  <c r="E98" i="8" s="1"/>
  <c r="B98" i="8"/>
  <c r="G98" i="8" s="1"/>
  <c r="C97" i="8"/>
  <c r="D95" i="8"/>
  <c r="C95" i="8"/>
  <c r="E95" i="8" s="1"/>
  <c r="H95" i="8" s="1"/>
  <c r="B95" i="8"/>
  <c r="G95" i="8" s="1"/>
  <c r="D94" i="8"/>
  <c r="C94" i="8"/>
  <c r="G94" i="8" s="1"/>
  <c r="B94" i="8"/>
  <c r="D93" i="8"/>
  <c r="C93" i="8"/>
  <c r="E93" i="8" s="1"/>
  <c r="H93" i="8" s="1"/>
  <c r="B93" i="8"/>
  <c r="G93" i="8" s="1"/>
  <c r="D92" i="8"/>
  <c r="C92" i="8"/>
  <c r="G92" i="8" s="1"/>
  <c r="B92" i="8"/>
  <c r="D91" i="8"/>
  <c r="C91" i="8"/>
  <c r="E91" i="8" s="1"/>
  <c r="H91" i="8" s="1"/>
  <c r="B91" i="8"/>
  <c r="G91" i="8" s="1"/>
  <c r="D90" i="8"/>
  <c r="C90" i="8"/>
  <c r="G90" i="8" s="1"/>
  <c r="B90" i="8"/>
  <c r="D89" i="8"/>
  <c r="D88" i="8" s="1"/>
  <c r="C89" i="8"/>
  <c r="E89" i="8" s="1"/>
  <c r="B89" i="8"/>
  <c r="G89" i="8" s="1"/>
  <c r="G88" i="8" s="1"/>
  <c r="C88" i="8"/>
  <c r="D86" i="8"/>
  <c r="C86" i="8"/>
  <c r="E86" i="8" s="1"/>
  <c r="H86" i="8" s="1"/>
  <c r="B86" i="8"/>
  <c r="G86" i="8" s="1"/>
  <c r="D85" i="8"/>
  <c r="C85" i="8"/>
  <c r="G85" i="8" s="1"/>
  <c r="B85" i="8"/>
  <c r="D84" i="8"/>
  <c r="D83" i="8" s="1"/>
  <c r="C84" i="8"/>
  <c r="E84" i="8" s="1"/>
  <c r="B84" i="8"/>
  <c r="G84" i="8" s="1"/>
  <c r="G83" i="8" s="1"/>
  <c r="C83" i="8"/>
  <c r="D81" i="8"/>
  <c r="C81" i="8"/>
  <c r="E81" i="8" s="1"/>
  <c r="H81" i="8" s="1"/>
  <c r="B81" i="8"/>
  <c r="G81" i="8" s="1"/>
  <c r="D80" i="8"/>
  <c r="C80" i="8"/>
  <c r="G80" i="8" s="1"/>
  <c r="B80" i="8"/>
  <c r="D79" i="8"/>
  <c r="C79" i="8"/>
  <c r="E79" i="8" s="1"/>
  <c r="H79" i="8" s="1"/>
  <c r="B79" i="8"/>
  <c r="G79" i="8" s="1"/>
  <c r="D78" i="8"/>
  <c r="C78" i="8"/>
  <c r="C77" i="8" s="1"/>
  <c r="B78" i="8"/>
  <c r="D77" i="8"/>
  <c r="B77" i="8"/>
  <c r="D75" i="8"/>
  <c r="C75" i="8"/>
  <c r="G75" i="8" s="1"/>
  <c r="B75" i="8"/>
  <c r="D74" i="8"/>
  <c r="C74" i="8"/>
  <c r="E74" i="8" s="1"/>
  <c r="H74" i="8" s="1"/>
  <c r="B74" i="8"/>
  <c r="G74" i="8" s="1"/>
  <c r="D73" i="8"/>
  <c r="C73" i="8"/>
  <c r="G73" i="8" s="1"/>
  <c r="B73" i="8"/>
  <c r="D72" i="8"/>
  <c r="C72" i="8"/>
  <c r="E72" i="8" s="1"/>
  <c r="H72" i="8" s="1"/>
  <c r="B72" i="8"/>
  <c r="G72" i="8" s="1"/>
  <c r="D71" i="8"/>
  <c r="C71" i="8"/>
  <c r="G71" i="8" s="1"/>
  <c r="B71" i="8"/>
  <c r="D70" i="8"/>
  <c r="C70" i="8"/>
  <c r="E70" i="8" s="1"/>
  <c r="H70" i="8" s="1"/>
  <c r="B70" i="8"/>
  <c r="G70" i="8" s="1"/>
  <c r="D69" i="8"/>
  <c r="C69" i="8"/>
  <c r="G69" i="8" s="1"/>
  <c r="B69" i="8"/>
  <c r="D68" i="8"/>
  <c r="C68" i="8"/>
  <c r="E68" i="8" s="1"/>
  <c r="H68" i="8" s="1"/>
  <c r="B68" i="8"/>
  <c r="G68" i="8" s="1"/>
  <c r="D67" i="8"/>
  <c r="C67" i="8"/>
  <c r="G67" i="8" s="1"/>
  <c r="B67" i="8"/>
  <c r="D66" i="8"/>
  <c r="C66" i="8"/>
  <c r="E66" i="8" s="1"/>
  <c r="H66" i="8" s="1"/>
  <c r="B66" i="8"/>
  <c r="G66" i="8" s="1"/>
  <c r="D65" i="8"/>
  <c r="C65" i="8"/>
  <c r="C64" i="8" s="1"/>
  <c r="B65" i="8"/>
  <c r="D64" i="8"/>
  <c r="B64" i="8"/>
  <c r="D62" i="8"/>
  <c r="C62" i="8"/>
  <c r="G62" i="8" s="1"/>
  <c r="B62" i="8"/>
  <c r="D61" i="8"/>
  <c r="C61" i="8"/>
  <c r="E61" i="8" s="1"/>
  <c r="H61" i="8" s="1"/>
  <c r="B61" i="8"/>
  <c r="G61" i="8" s="1"/>
  <c r="D60" i="8"/>
  <c r="C60" i="8"/>
  <c r="G60" i="8" s="1"/>
  <c r="B60" i="8"/>
  <c r="D59" i="8"/>
  <c r="C59" i="8"/>
  <c r="E59" i="8" s="1"/>
  <c r="H59" i="8" s="1"/>
  <c r="B59" i="8"/>
  <c r="G59" i="8" s="1"/>
  <c r="D58" i="8"/>
  <c r="C58" i="8"/>
  <c r="G58" i="8" s="1"/>
  <c r="B58" i="8"/>
  <c r="D57" i="8"/>
  <c r="D56" i="8" s="1"/>
  <c r="C57" i="8"/>
  <c r="E57" i="8" s="1"/>
  <c r="B57" i="8"/>
  <c r="G57" i="8" s="1"/>
  <c r="G56" i="8" s="1"/>
  <c r="C56" i="8"/>
  <c r="D54" i="8"/>
  <c r="D53" i="8" s="1"/>
  <c r="C54" i="8"/>
  <c r="E54" i="8" s="1"/>
  <c r="B54" i="8"/>
  <c r="G54" i="8" s="1"/>
  <c r="G53" i="8" s="1"/>
  <c r="C53" i="8"/>
  <c r="D51" i="8"/>
  <c r="C51" i="8"/>
  <c r="E51" i="8" s="1"/>
  <c r="H51" i="8" s="1"/>
  <c r="B51" i="8"/>
  <c r="G51" i="8" s="1"/>
  <c r="D49" i="8"/>
  <c r="C49" i="8"/>
  <c r="G49" i="8" s="1"/>
  <c r="B49" i="8"/>
  <c r="D48" i="8"/>
  <c r="C48" i="8"/>
  <c r="E48" i="8" s="1"/>
  <c r="H48" i="8" s="1"/>
  <c r="B48" i="8"/>
  <c r="G48" i="8" s="1"/>
  <c r="D47" i="8"/>
  <c r="C47" i="8"/>
  <c r="G47" i="8" s="1"/>
  <c r="B47" i="8"/>
  <c r="D46" i="8"/>
  <c r="C46" i="8"/>
  <c r="E46" i="8" s="1"/>
  <c r="H46" i="8" s="1"/>
  <c r="B46" i="8"/>
  <c r="G46" i="8" s="1"/>
  <c r="D45" i="8"/>
  <c r="C45" i="8"/>
  <c r="G45" i="8" s="1"/>
  <c r="B45" i="8"/>
  <c r="D44" i="8"/>
  <c r="D43" i="8" s="1"/>
  <c r="C44" i="8"/>
  <c r="E44" i="8" s="1"/>
  <c r="B44" i="8"/>
  <c r="G44" i="8" s="1"/>
  <c r="G43" i="8" s="1"/>
  <c r="C43" i="8"/>
  <c r="D41" i="8"/>
  <c r="C41" i="8"/>
  <c r="E41" i="8" s="1"/>
  <c r="H41" i="8" s="1"/>
  <c r="B41" i="8"/>
  <c r="G41" i="8" s="1"/>
  <c r="D40" i="8"/>
  <c r="C40" i="8"/>
  <c r="C39" i="8" s="1"/>
  <c r="B40" i="8"/>
  <c r="D39" i="8"/>
  <c r="B39" i="8"/>
  <c r="D37" i="8"/>
  <c r="C37" i="8"/>
  <c r="G37" i="8" s="1"/>
  <c r="B37" i="8"/>
  <c r="D36" i="8"/>
  <c r="C36" i="8"/>
  <c r="E36" i="8" s="1"/>
  <c r="H36" i="8" s="1"/>
  <c r="B36" i="8"/>
  <c r="G36" i="8" s="1"/>
  <c r="D35" i="8"/>
  <c r="C35" i="8"/>
  <c r="G35" i="8" s="1"/>
  <c r="B35" i="8"/>
  <c r="D34" i="8"/>
  <c r="C34" i="8"/>
  <c r="E34" i="8" s="1"/>
  <c r="H34" i="8" s="1"/>
  <c r="B34" i="8"/>
  <c r="G34" i="8" s="1"/>
  <c r="D33" i="8"/>
  <c r="C33" i="8"/>
  <c r="G33" i="8" s="1"/>
  <c r="B33" i="8"/>
  <c r="D32" i="8"/>
  <c r="C32" i="8"/>
  <c r="E32" i="8" s="1"/>
  <c r="H32" i="8" s="1"/>
  <c r="B32" i="8"/>
  <c r="G32" i="8" s="1"/>
  <c r="D31" i="8"/>
  <c r="C31" i="8"/>
  <c r="G31" i="8" s="1"/>
  <c r="B31" i="8"/>
  <c r="D30" i="8"/>
  <c r="C30" i="8"/>
  <c r="E30" i="8" s="1"/>
  <c r="H30" i="8" s="1"/>
  <c r="B30" i="8"/>
  <c r="G30" i="8" s="1"/>
  <c r="D29" i="8"/>
  <c r="C29" i="8"/>
  <c r="G29" i="8" s="1"/>
  <c r="B29" i="8"/>
  <c r="D28" i="8"/>
  <c r="C28" i="8"/>
  <c r="E28" i="8" s="1"/>
  <c r="H28" i="8" s="1"/>
  <c r="B28" i="8"/>
  <c r="G28" i="8" s="1"/>
  <c r="D27" i="8"/>
  <c r="C27" i="8"/>
  <c r="C26" i="8" s="1"/>
  <c r="B27" i="8"/>
  <c r="D26" i="8"/>
  <c r="B26" i="8"/>
  <c r="D24" i="8"/>
  <c r="C24" i="8"/>
  <c r="C23" i="8" s="1"/>
  <c r="B24" i="8"/>
  <c r="D23" i="8"/>
  <c r="B23" i="8"/>
  <c r="D21" i="8"/>
  <c r="C21" i="8"/>
  <c r="C20" i="8" s="1"/>
  <c r="B21" i="8"/>
  <c r="D20" i="8"/>
  <c r="B20" i="8"/>
  <c r="D18" i="8"/>
  <c r="C18" i="8"/>
  <c r="C17" i="8" s="1"/>
  <c r="B18" i="8"/>
  <c r="D17" i="8"/>
  <c r="B17" i="8"/>
  <c r="D15" i="8"/>
  <c r="C15" i="8"/>
  <c r="G15" i="8" s="1"/>
  <c r="B15" i="8"/>
  <c r="D14" i="8"/>
  <c r="C14" i="8"/>
  <c r="E14" i="8" s="1"/>
  <c r="H14" i="8" s="1"/>
  <c r="B14" i="8"/>
  <c r="G14" i="8" s="1"/>
  <c r="D13" i="8"/>
  <c r="C13" i="8"/>
  <c r="G13" i="8" s="1"/>
  <c r="B13" i="8"/>
  <c r="D12" i="8"/>
  <c r="C12" i="8"/>
  <c r="E12" i="8" s="1"/>
  <c r="H12" i="8" s="1"/>
  <c r="B12" i="8"/>
  <c r="G12" i="8" s="1"/>
  <c r="D11" i="8"/>
  <c r="C11" i="8"/>
  <c r="C10" i="8" s="1"/>
  <c r="B11" i="8"/>
  <c r="D10" i="8"/>
  <c r="B10" i="8"/>
  <c r="F24" i="8" l="1"/>
  <c r="F23" i="8" s="1"/>
  <c r="H44" i="8"/>
  <c r="F45" i="8"/>
  <c r="F49" i="8"/>
  <c r="H54" i="8"/>
  <c r="H53" i="8" s="1"/>
  <c r="E53" i="8"/>
  <c r="H57" i="8"/>
  <c r="E56" i="8"/>
  <c r="F60" i="8"/>
  <c r="H84" i="8"/>
  <c r="H89" i="8"/>
  <c r="E88" i="8"/>
  <c r="F92" i="8"/>
  <c r="H98" i="8"/>
  <c r="F21" i="8"/>
  <c r="F20" i="8" s="1"/>
  <c r="F67" i="8"/>
  <c r="F71" i="8"/>
  <c r="F75" i="8"/>
  <c r="H126" i="8"/>
  <c r="D278" i="8"/>
  <c r="E11" i="8"/>
  <c r="G11" i="8"/>
  <c r="G10" i="8" s="1"/>
  <c r="F12" i="8"/>
  <c r="E13" i="8"/>
  <c r="H13" i="8" s="1"/>
  <c r="F14" i="8"/>
  <c r="E15" i="8"/>
  <c r="H15" i="8" s="1"/>
  <c r="E18" i="8"/>
  <c r="G18" i="8"/>
  <c r="G17" i="8" s="1"/>
  <c r="E21" i="8"/>
  <c r="G21" i="8"/>
  <c r="G20" i="8" s="1"/>
  <c r="E24" i="8"/>
  <c r="G24" i="8"/>
  <c r="G23" i="8" s="1"/>
  <c r="E27" i="8"/>
  <c r="G27" i="8"/>
  <c r="G26" i="8" s="1"/>
  <c r="F28" i="8"/>
  <c r="E29" i="8"/>
  <c r="H29" i="8" s="1"/>
  <c r="F30" i="8"/>
  <c r="E31" i="8"/>
  <c r="H31" i="8" s="1"/>
  <c r="F32" i="8"/>
  <c r="E33" i="8"/>
  <c r="H33" i="8" s="1"/>
  <c r="F34" i="8"/>
  <c r="E35" i="8"/>
  <c r="H35" i="8" s="1"/>
  <c r="F36" i="8"/>
  <c r="E37" i="8"/>
  <c r="H37" i="8" s="1"/>
  <c r="E40" i="8"/>
  <c r="G40" i="8"/>
  <c r="G39" i="8" s="1"/>
  <c r="F41" i="8"/>
  <c r="F44" i="8"/>
  <c r="E45" i="8"/>
  <c r="H45" i="8" s="1"/>
  <c r="F46" i="8"/>
  <c r="E47" i="8"/>
  <c r="H47" i="8" s="1"/>
  <c r="F48" i="8"/>
  <c r="E49" i="8"/>
  <c r="H49" i="8" s="1"/>
  <c r="F51" i="8"/>
  <c r="F54" i="8"/>
  <c r="F53" i="8" s="1"/>
  <c r="F57" i="8"/>
  <c r="E58" i="8"/>
  <c r="H58" i="8" s="1"/>
  <c r="F59" i="8"/>
  <c r="E60" i="8"/>
  <c r="H60" i="8" s="1"/>
  <c r="F61" i="8"/>
  <c r="E62" i="8"/>
  <c r="H62" i="8" s="1"/>
  <c r="E65" i="8"/>
  <c r="G65" i="8"/>
  <c r="G64" i="8" s="1"/>
  <c r="F66" i="8"/>
  <c r="E67" i="8"/>
  <c r="H67" i="8" s="1"/>
  <c r="F68" i="8"/>
  <c r="E69" i="8"/>
  <c r="H69" i="8" s="1"/>
  <c r="F70" i="8"/>
  <c r="E71" i="8"/>
  <c r="H71" i="8" s="1"/>
  <c r="F72" i="8"/>
  <c r="E73" i="8"/>
  <c r="H73" i="8" s="1"/>
  <c r="F74" i="8"/>
  <c r="E75" i="8"/>
  <c r="H75" i="8" s="1"/>
  <c r="E78" i="8"/>
  <c r="G78" i="8"/>
  <c r="G77" i="8" s="1"/>
  <c r="F79" i="8"/>
  <c r="E80" i="8"/>
  <c r="H80" i="8" s="1"/>
  <c r="F81" i="8"/>
  <c r="F84" i="8"/>
  <c r="E85" i="8"/>
  <c r="H85" i="8" s="1"/>
  <c r="F86" i="8"/>
  <c r="F89" i="8"/>
  <c r="E90" i="8"/>
  <c r="H90" i="8" s="1"/>
  <c r="F91" i="8"/>
  <c r="E92" i="8"/>
  <c r="H92" i="8" s="1"/>
  <c r="F93" i="8"/>
  <c r="E94" i="8"/>
  <c r="H94" i="8" s="1"/>
  <c r="F95" i="8"/>
  <c r="F98" i="8"/>
  <c r="E99" i="8"/>
  <c r="H99" i="8" s="1"/>
  <c r="F100" i="8"/>
  <c r="E101" i="8"/>
  <c r="H101" i="8" s="1"/>
  <c r="F102" i="8"/>
  <c r="E104" i="8"/>
  <c r="H104" i="8" s="1"/>
  <c r="E106" i="8"/>
  <c r="H106" i="8" s="1"/>
  <c r="G110" i="8"/>
  <c r="G109" i="8" s="1"/>
  <c r="B109" i="8"/>
  <c r="E111" i="8"/>
  <c r="H111" i="8" s="1"/>
  <c r="E113" i="8"/>
  <c r="H113" i="8" s="1"/>
  <c r="E115" i="8"/>
  <c r="H115" i="8" s="1"/>
  <c r="E117" i="8"/>
  <c r="H117" i="8" s="1"/>
  <c r="F122" i="8"/>
  <c r="F123" i="8"/>
  <c r="F124" i="8"/>
  <c r="F125" i="8"/>
  <c r="F127" i="8"/>
  <c r="F128" i="8"/>
  <c r="E130" i="8"/>
  <c r="E132" i="8"/>
  <c r="H132" i="8" s="1"/>
  <c r="E137" i="8"/>
  <c r="F141" i="8"/>
  <c r="F142" i="8"/>
  <c r="F143" i="8"/>
  <c r="F144" i="8"/>
  <c r="F145" i="8"/>
  <c r="F146" i="8"/>
  <c r="F147" i="8"/>
  <c r="F148" i="8"/>
  <c r="F149" i="8"/>
  <c r="F150" i="8"/>
  <c r="F151" i="8"/>
  <c r="F152" i="8"/>
  <c r="F153" i="8"/>
  <c r="F154" i="8"/>
  <c r="F155" i="8"/>
  <c r="F156" i="8"/>
  <c r="F157" i="8"/>
  <c r="F158" i="8"/>
  <c r="F159" i="8"/>
  <c r="F162" i="8"/>
  <c r="F163" i="8"/>
  <c r="F164" i="8"/>
  <c r="F165" i="8"/>
  <c r="F166" i="8"/>
  <c r="F167" i="8"/>
  <c r="E170" i="8"/>
  <c r="E172" i="8"/>
  <c r="H172" i="8" s="1"/>
  <c r="F176" i="8"/>
  <c r="F177" i="8"/>
  <c r="F178" i="8"/>
  <c r="F179" i="8"/>
  <c r="F180" i="8"/>
  <c r="F183" i="8"/>
  <c r="F184" i="8"/>
  <c r="F185" i="8"/>
  <c r="F186" i="8"/>
  <c r="F187" i="8"/>
  <c r="F188" i="8"/>
  <c r="F189" i="8"/>
  <c r="F192" i="8"/>
  <c r="F193" i="8"/>
  <c r="F194" i="8"/>
  <c r="F195" i="8"/>
  <c r="F196" i="8"/>
  <c r="F197" i="8"/>
  <c r="F198" i="8"/>
  <c r="F199" i="8"/>
  <c r="E202" i="8"/>
  <c r="E204" i="8"/>
  <c r="H204" i="8" s="1"/>
  <c r="E206" i="8"/>
  <c r="H206" i="8" s="1"/>
  <c r="E208" i="8"/>
  <c r="H208" i="8" s="1"/>
  <c r="F211" i="8"/>
  <c r="E213" i="8"/>
  <c r="H213" i="8" s="1"/>
  <c r="E215" i="8"/>
  <c r="H215" i="8" s="1"/>
  <c r="E217" i="8"/>
  <c r="H217" i="8" s="1"/>
  <c r="E219" i="8"/>
  <c r="H219" i="8" s="1"/>
  <c r="E221" i="8"/>
  <c r="H221" i="8" s="1"/>
  <c r="E223" i="8"/>
  <c r="H223" i="8" s="1"/>
  <c r="E225" i="8"/>
  <c r="H225" i="8" s="1"/>
  <c r="G228" i="8"/>
  <c r="B227" i="8"/>
  <c r="B210" i="8" s="1"/>
  <c r="G230" i="8"/>
  <c r="G232" i="8"/>
  <c r="G234" i="8"/>
  <c r="G236" i="8"/>
  <c r="G238" i="8"/>
  <c r="G240" i="8"/>
  <c r="G242" i="8"/>
  <c r="G244" i="8"/>
  <c r="G246" i="8"/>
  <c r="F257" i="8"/>
  <c r="F259" i="8"/>
  <c r="C262" i="8"/>
  <c r="G263" i="8"/>
  <c r="E263" i="8"/>
  <c r="B43" i="8"/>
  <c r="B53" i="8"/>
  <c r="B56" i="8"/>
  <c r="B83" i="8"/>
  <c r="B88" i="8"/>
  <c r="B97" i="8"/>
  <c r="G103" i="8"/>
  <c r="G97" i="8" s="1"/>
  <c r="F103" i="8"/>
  <c r="F104" i="8"/>
  <c r="E105" i="8"/>
  <c r="H105" i="8" s="1"/>
  <c r="F105" i="8"/>
  <c r="F106" i="8"/>
  <c r="E107" i="8"/>
  <c r="H107" i="8" s="1"/>
  <c r="C109" i="8"/>
  <c r="C278" i="8" s="1"/>
  <c r="E110" i="8"/>
  <c r="F110" i="8"/>
  <c r="E112" i="8"/>
  <c r="H112" i="8" s="1"/>
  <c r="F113" i="8"/>
  <c r="E114" i="8"/>
  <c r="H114" i="8" s="1"/>
  <c r="F114" i="8"/>
  <c r="E116" i="8"/>
  <c r="H116" i="8" s="1"/>
  <c r="F117" i="8"/>
  <c r="E118" i="8"/>
  <c r="H118" i="8" s="1"/>
  <c r="F118" i="8"/>
  <c r="D120" i="8"/>
  <c r="C121" i="8"/>
  <c r="C120" i="8" s="1"/>
  <c r="E122" i="8"/>
  <c r="G127" i="8"/>
  <c r="B126" i="8"/>
  <c r="B129" i="8"/>
  <c r="F130" i="8"/>
  <c r="G130" i="8"/>
  <c r="G129" i="8" s="1"/>
  <c r="E131" i="8"/>
  <c r="H131" i="8" s="1"/>
  <c r="F131" i="8"/>
  <c r="E134" i="8"/>
  <c r="G137" i="8"/>
  <c r="G136" i="8" s="1"/>
  <c r="E140" i="8"/>
  <c r="E161" i="8"/>
  <c r="G162" i="8"/>
  <c r="G161" i="8" s="1"/>
  <c r="B161" i="8"/>
  <c r="B169" i="8"/>
  <c r="F170" i="8"/>
  <c r="G170" i="8"/>
  <c r="G169" i="8" s="1"/>
  <c r="E171" i="8"/>
  <c r="H171" i="8" s="1"/>
  <c r="F172" i="8"/>
  <c r="E175" i="8"/>
  <c r="E182" i="8"/>
  <c r="G183" i="8"/>
  <c r="G182" i="8" s="1"/>
  <c r="B182" i="8"/>
  <c r="E191" i="8"/>
  <c r="G192" i="8"/>
  <c r="G191" i="8" s="1"/>
  <c r="B191" i="8"/>
  <c r="B201" i="8"/>
  <c r="G202" i="8"/>
  <c r="G201" i="8" s="1"/>
  <c r="E203" i="8"/>
  <c r="H203" i="8" s="1"/>
  <c r="F203" i="8"/>
  <c r="F204" i="8"/>
  <c r="E205" i="8"/>
  <c r="H205" i="8" s="1"/>
  <c r="F206" i="8"/>
  <c r="E207" i="8"/>
  <c r="H207" i="8" s="1"/>
  <c r="F207" i="8"/>
  <c r="F208" i="8"/>
  <c r="C210" i="8"/>
  <c r="E211" i="8"/>
  <c r="G212" i="8"/>
  <c r="G214" i="8"/>
  <c r="G216" i="8"/>
  <c r="G218" i="8"/>
  <c r="G220" i="8"/>
  <c r="G222" i="8"/>
  <c r="G224" i="8"/>
  <c r="G226" i="8"/>
  <c r="G229" i="8"/>
  <c r="C227" i="8"/>
  <c r="E229" i="8"/>
  <c r="H229" i="8" s="1"/>
  <c r="E231" i="8"/>
  <c r="H231" i="8" s="1"/>
  <c r="E233" i="8"/>
  <c r="H233" i="8" s="1"/>
  <c r="E235" i="8"/>
  <c r="H235" i="8" s="1"/>
  <c r="E237" i="8"/>
  <c r="H237" i="8" s="1"/>
  <c r="E239" i="8"/>
  <c r="H239" i="8" s="1"/>
  <c r="E241" i="8"/>
  <c r="H241" i="8" s="1"/>
  <c r="E243" i="8"/>
  <c r="H243" i="8" s="1"/>
  <c r="E245" i="8"/>
  <c r="H245" i="8" s="1"/>
  <c r="E247" i="8"/>
  <c r="H247" i="8" s="1"/>
  <c r="F250" i="8"/>
  <c r="F249" i="8" s="1"/>
  <c r="C252" i="8"/>
  <c r="G253" i="8"/>
  <c r="G252" i="8" s="1"/>
  <c r="E253" i="8"/>
  <c r="F256" i="8"/>
  <c r="F258" i="8"/>
  <c r="F260" i="8"/>
  <c r="G264" i="8"/>
  <c r="F264" i="8"/>
  <c r="B262" i="8"/>
  <c r="G267" i="8"/>
  <c r="G266" i="8" s="1"/>
  <c r="B266" i="8"/>
  <c r="D315" i="8"/>
  <c r="D330" i="8" s="1"/>
  <c r="G285" i="8"/>
  <c r="B283" i="8"/>
  <c r="B313" i="8" s="1"/>
  <c r="G287" i="8"/>
  <c r="G289" i="8"/>
  <c r="G293" i="8"/>
  <c r="G297" i="8"/>
  <c r="G301" i="8"/>
  <c r="G305" i="8"/>
  <c r="G311" i="8"/>
  <c r="H319" i="8"/>
  <c r="E328" i="8"/>
  <c r="F321" i="8"/>
  <c r="F323" i="8"/>
  <c r="F325" i="8"/>
  <c r="F327" i="8"/>
  <c r="E212" i="8"/>
  <c r="H212" i="8" s="1"/>
  <c r="E214" i="8"/>
  <c r="H214" i="8" s="1"/>
  <c r="F215" i="8"/>
  <c r="E216" i="8"/>
  <c r="H216" i="8" s="1"/>
  <c r="E218" i="8"/>
  <c r="H218" i="8" s="1"/>
  <c r="F219" i="8"/>
  <c r="E220" i="8"/>
  <c r="H220" i="8" s="1"/>
  <c r="E222" i="8"/>
  <c r="H222" i="8" s="1"/>
  <c r="F223" i="8"/>
  <c r="E224" i="8"/>
  <c r="H224" i="8" s="1"/>
  <c r="E226" i="8"/>
  <c r="H226" i="8" s="1"/>
  <c r="E228" i="8"/>
  <c r="F229" i="8"/>
  <c r="E230" i="8"/>
  <c r="H230" i="8" s="1"/>
  <c r="F231" i="8"/>
  <c r="E232" i="8"/>
  <c r="H232" i="8" s="1"/>
  <c r="F233" i="8"/>
  <c r="E234" i="8"/>
  <c r="H234" i="8" s="1"/>
  <c r="F235" i="8"/>
  <c r="E236" i="8"/>
  <c r="H236" i="8" s="1"/>
  <c r="F237" i="8"/>
  <c r="E238" i="8"/>
  <c r="H238" i="8" s="1"/>
  <c r="F239" i="8"/>
  <c r="E240" i="8"/>
  <c r="H240" i="8" s="1"/>
  <c r="F241" i="8"/>
  <c r="E242" i="8"/>
  <c r="H242" i="8" s="1"/>
  <c r="F243" i="8"/>
  <c r="E244" i="8"/>
  <c r="H244" i="8" s="1"/>
  <c r="F245" i="8"/>
  <c r="E246" i="8"/>
  <c r="H246" i="8" s="1"/>
  <c r="F247" i="8"/>
  <c r="E250" i="8"/>
  <c r="F253" i="8"/>
  <c r="F252" i="8" s="1"/>
  <c r="E256" i="8"/>
  <c r="F263" i="8"/>
  <c r="F262" i="8" s="1"/>
  <c r="E264" i="8"/>
  <c r="H264" i="8" s="1"/>
  <c r="E267" i="8"/>
  <c r="E270" i="8"/>
  <c r="C275" i="8"/>
  <c r="G276" i="8"/>
  <c r="G275" i="8" s="1"/>
  <c r="E276" i="8"/>
  <c r="C283" i="8"/>
  <c r="C313" i="8" s="1"/>
  <c r="C315" i="8" s="1"/>
  <c r="C330" i="8" s="1"/>
  <c r="G284" i="8"/>
  <c r="E284" i="8"/>
  <c r="E286" i="8"/>
  <c r="H286" i="8" s="1"/>
  <c r="E288" i="8"/>
  <c r="H288" i="8" s="1"/>
  <c r="E291" i="8"/>
  <c r="H291" i="8" s="1"/>
  <c r="E295" i="8"/>
  <c r="H295" i="8" s="1"/>
  <c r="E299" i="8"/>
  <c r="H299" i="8" s="1"/>
  <c r="E303" i="8"/>
  <c r="H303" i="8" s="1"/>
  <c r="E307" i="8"/>
  <c r="H307" i="8" s="1"/>
  <c r="F322" i="8"/>
  <c r="F324" i="8"/>
  <c r="F326" i="8"/>
  <c r="F270" i="8"/>
  <c r="F269" i="8" s="1"/>
  <c r="E273" i="8"/>
  <c r="F276" i="8"/>
  <c r="F275" i="8" s="1"/>
  <c r="E281" i="8"/>
  <c r="E285" i="8"/>
  <c r="H285" i="8" s="1"/>
  <c r="F286" i="8"/>
  <c r="E287" i="8"/>
  <c r="H287" i="8" s="1"/>
  <c r="E289" i="8"/>
  <c r="H289" i="8" s="1"/>
  <c r="F291" i="8"/>
  <c r="E293" i="8"/>
  <c r="H293" i="8" s="1"/>
  <c r="E297" i="8"/>
  <c r="H297" i="8" s="1"/>
  <c r="F299" i="8"/>
  <c r="E301" i="8"/>
  <c r="H301" i="8" s="1"/>
  <c r="E305" i="8"/>
  <c r="H305" i="8" s="1"/>
  <c r="F307" i="8"/>
  <c r="E311" i="8"/>
  <c r="H311" i="8" s="1"/>
  <c r="H320" i="8"/>
  <c r="F320" i="8"/>
  <c r="F319" i="8"/>
  <c r="F328" i="8" s="1"/>
  <c r="H281" i="8" l="1"/>
  <c r="H273" i="8"/>
  <c r="H272" i="8" s="1"/>
  <c r="E272" i="8"/>
  <c r="H284" i="8"/>
  <c r="E283" i="8"/>
  <c r="H283" i="8" s="1"/>
  <c r="F273" i="8"/>
  <c r="F272" i="8" s="1"/>
  <c r="H267" i="8"/>
  <c r="H266" i="8" s="1"/>
  <c r="E266" i="8"/>
  <c r="F285" i="8"/>
  <c r="F267" i="8"/>
  <c r="F266" i="8" s="1"/>
  <c r="F255" i="8"/>
  <c r="H182" i="8"/>
  <c r="H161" i="8"/>
  <c r="H134" i="8"/>
  <c r="H133" i="8" s="1"/>
  <c r="E133" i="8"/>
  <c r="H263" i="8"/>
  <c r="E262" i="8"/>
  <c r="H262" i="8" s="1"/>
  <c r="H202" i="8"/>
  <c r="E201" i="8"/>
  <c r="H201" i="8" s="1"/>
  <c r="F191" i="8"/>
  <c r="H137" i="8"/>
  <c r="H136" i="8" s="1"/>
  <c r="E136" i="8"/>
  <c r="H78" i="8"/>
  <c r="E77" i="8"/>
  <c r="H77" i="8" s="1"/>
  <c r="H65" i="8"/>
  <c r="E64" i="8"/>
  <c r="H64" i="8" s="1"/>
  <c r="F37" i="8"/>
  <c r="F33" i="8"/>
  <c r="F29" i="8"/>
  <c r="F13" i="8"/>
  <c r="F99" i="8"/>
  <c r="H88" i="8"/>
  <c r="F85" i="8"/>
  <c r="F78" i="8"/>
  <c r="H56" i="8"/>
  <c r="F281" i="8"/>
  <c r="F303" i="8"/>
  <c r="F295" i="8"/>
  <c r="F288" i="8"/>
  <c r="F284" i="8"/>
  <c r="G283" i="8"/>
  <c r="G313" i="8" s="1"/>
  <c r="H276" i="8"/>
  <c r="H275" i="8" s="1"/>
  <c r="E275" i="8"/>
  <c r="H270" i="8"/>
  <c r="H269" i="8" s="1"/>
  <c r="E269" i="8"/>
  <c r="H256" i="8"/>
  <c r="E255" i="8"/>
  <c r="H255" i="8" s="1"/>
  <c r="H250" i="8"/>
  <c r="H249" i="8" s="1"/>
  <c r="E249" i="8"/>
  <c r="H228" i="8"/>
  <c r="E227" i="8"/>
  <c r="H227" i="8" s="1"/>
  <c r="F225" i="8"/>
  <c r="F221" i="8"/>
  <c r="F217" i="8"/>
  <c r="F213" i="8"/>
  <c r="H328" i="8"/>
  <c r="F311" i="8"/>
  <c r="F305" i="8"/>
  <c r="F301" i="8"/>
  <c r="F297" i="8"/>
  <c r="F293" i="8"/>
  <c r="F289" i="8"/>
  <c r="F287" i="8"/>
  <c r="H253" i="8"/>
  <c r="H252" i="8" s="1"/>
  <c r="E252" i="8"/>
  <c r="F226" i="8"/>
  <c r="F224" i="8"/>
  <c r="F222" i="8"/>
  <c r="F220" i="8"/>
  <c r="F218" i="8"/>
  <c r="F216" i="8"/>
  <c r="F214" i="8"/>
  <c r="F212" i="8"/>
  <c r="F210" i="8" s="1"/>
  <c r="H211" i="8"/>
  <c r="E210" i="8"/>
  <c r="H210" i="8" s="1"/>
  <c r="F205" i="8"/>
  <c r="F202" i="8"/>
  <c r="F201" i="8" s="1"/>
  <c r="H191" i="8"/>
  <c r="H175" i="8"/>
  <c r="E174" i="8"/>
  <c r="H174" i="8" s="1"/>
  <c r="F171" i="8"/>
  <c r="F169" i="8" s="1"/>
  <c r="H140" i="8"/>
  <c r="E139" i="8"/>
  <c r="H139" i="8" s="1"/>
  <c r="F137" i="8"/>
  <c r="F136" i="8" s="1"/>
  <c r="F132" i="8"/>
  <c r="F129" i="8" s="1"/>
  <c r="F126" i="8"/>
  <c r="F121" i="8" s="1"/>
  <c r="G126" i="8"/>
  <c r="G121" i="8" s="1"/>
  <c r="G120" i="8" s="1"/>
  <c r="B121" i="8"/>
  <c r="B120" i="8" s="1"/>
  <c r="B278" i="8" s="1"/>
  <c r="B315" i="8" s="1"/>
  <c r="B330" i="8" s="1"/>
  <c r="H122" i="8"/>
  <c r="E121" i="8"/>
  <c r="F116" i="8"/>
  <c r="F115" i="8"/>
  <c r="F112" i="8"/>
  <c r="F111" i="8"/>
  <c r="F109" i="8" s="1"/>
  <c r="H110" i="8"/>
  <c r="E109" i="8"/>
  <c r="H109" i="8" s="1"/>
  <c r="F107" i="8"/>
  <c r="G262" i="8"/>
  <c r="F246" i="8"/>
  <c r="F244" i="8"/>
  <c r="F242" i="8"/>
  <c r="F240" i="8"/>
  <c r="F238" i="8"/>
  <c r="F236" i="8"/>
  <c r="F234" i="8"/>
  <c r="F232" i="8"/>
  <c r="F230" i="8"/>
  <c r="F228" i="8"/>
  <c r="F227" i="8" s="1"/>
  <c r="G227" i="8"/>
  <c r="G210" i="8" s="1"/>
  <c r="G278" i="8" s="1"/>
  <c r="F182" i="8"/>
  <c r="F175" i="8"/>
  <c r="F174" i="8" s="1"/>
  <c r="H170" i="8"/>
  <c r="E169" i="8"/>
  <c r="H169" i="8" s="1"/>
  <c r="F161" i="8"/>
  <c r="F140" i="8"/>
  <c r="F139" i="8" s="1"/>
  <c r="F134" i="8"/>
  <c r="F133" i="8" s="1"/>
  <c r="H130" i="8"/>
  <c r="E129" i="8"/>
  <c r="H129" i="8" s="1"/>
  <c r="F83" i="8"/>
  <c r="H40" i="8"/>
  <c r="E39" i="8"/>
  <c r="H39" i="8" s="1"/>
  <c r="H27" i="8"/>
  <c r="E26" i="8"/>
  <c r="H26" i="8" s="1"/>
  <c r="H24" i="8"/>
  <c r="H23" i="8" s="1"/>
  <c r="E23" i="8"/>
  <c r="H21" i="8"/>
  <c r="H20" i="8" s="1"/>
  <c r="E20" i="8"/>
  <c r="H18" i="8"/>
  <c r="H17" i="8" s="1"/>
  <c r="E17" i="8"/>
  <c r="H11" i="8"/>
  <c r="E10" i="8"/>
  <c r="F73" i="8"/>
  <c r="F69" i="8"/>
  <c r="F65" i="8"/>
  <c r="F35" i="8"/>
  <c r="F31" i="8"/>
  <c r="F27" i="8"/>
  <c r="F26" i="8" s="1"/>
  <c r="F15" i="8"/>
  <c r="F11" i="8"/>
  <c r="F10" i="8" s="1"/>
  <c r="F101" i="8"/>
  <c r="F97" i="8" s="1"/>
  <c r="E97" i="8"/>
  <c r="H97" i="8" s="1"/>
  <c r="F94" i="8"/>
  <c r="F90" i="8"/>
  <c r="F88" i="8" s="1"/>
  <c r="E83" i="8"/>
  <c r="H83" i="8" s="1"/>
  <c r="F80" i="8"/>
  <c r="F62" i="8"/>
  <c r="F58" i="8"/>
  <c r="F56" i="8" s="1"/>
  <c r="F47" i="8"/>
  <c r="F43" i="8" s="1"/>
  <c r="E43" i="8"/>
  <c r="H43" i="8" s="1"/>
  <c r="F40" i="8"/>
  <c r="F39" i="8" s="1"/>
  <c r="F18" i="8"/>
  <c r="F17" i="8" s="1"/>
  <c r="F120" i="8" l="1"/>
  <c r="E278" i="8"/>
  <c r="H278" i="8" s="1"/>
  <c r="H10" i="8"/>
  <c r="H121" i="8"/>
  <c r="E120" i="8"/>
  <c r="H120" i="8" s="1"/>
  <c r="F283" i="8"/>
  <c r="F313" i="8" s="1"/>
  <c r="F77" i="8"/>
  <c r="F64" i="8"/>
  <c r="F278" i="8" s="1"/>
  <c r="G315" i="8"/>
  <c r="G330" i="8" s="1"/>
  <c r="E313" i="8"/>
  <c r="F315" i="8" l="1"/>
  <c r="F330" i="8" s="1"/>
  <c r="E315" i="8"/>
  <c r="H313" i="8"/>
  <c r="H315" i="8" l="1"/>
  <c r="E330" i="8"/>
  <c r="H330" i="8" s="1"/>
  <c r="K52" i="7" l="1"/>
  <c r="AF52" i="7" s="1"/>
  <c r="J52" i="7"/>
  <c r="AE52" i="7" s="1"/>
  <c r="I52" i="7"/>
  <c r="AD52" i="7" s="1"/>
  <c r="H52" i="7"/>
  <c r="AC52" i="7" s="1"/>
  <c r="F52" i="7"/>
  <c r="AA52" i="7" s="1"/>
  <c r="E52" i="7"/>
  <c r="Z52" i="7" s="1"/>
  <c r="D52" i="7"/>
  <c r="Y52" i="7" s="1"/>
  <c r="C52" i="7"/>
  <c r="X52" i="7" s="1"/>
  <c r="K51" i="7"/>
  <c r="AF51" i="7" s="1"/>
  <c r="J51" i="7"/>
  <c r="AE51" i="7" s="1"/>
  <c r="I51" i="7"/>
  <c r="AD51" i="7" s="1"/>
  <c r="H51" i="7"/>
  <c r="AC51" i="7" s="1"/>
  <c r="F51" i="7"/>
  <c r="AA51" i="7" s="1"/>
  <c r="E51" i="7"/>
  <c r="Z51" i="7" s="1"/>
  <c r="D51" i="7"/>
  <c r="Y51" i="7" s="1"/>
  <c r="C51" i="7"/>
  <c r="X51" i="7" s="1"/>
  <c r="K49" i="7"/>
  <c r="AF49" i="7" s="1"/>
  <c r="J49" i="7"/>
  <c r="AE49" i="7" s="1"/>
  <c r="I49" i="7"/>
  <c r="AD49" i="7" s="1"/>
  <c r="H49" i="7"/>
  <c r="AC49" i="7" s="1"/>
  <c r="F49" i="7"/>
  <c r="AA49" i="7" s="1"/>
  <c r="E49" i="7"/>
  <c r="Z49" i="7" s="1"/>
  <c r="D49" i="7"/>
  <c r="Y49" i="7" s="1"/>
  <c r="C49" i="7"/>
  <c r="X49" i="7" s="1"/>
  <c r="K47" i="7"/>
  <c r="U47" i="7" s="1"/>
  <c r="J47" i="7"/>
  <c r="T47" i="7" s="1"/>
  <c r="I47" i="7"/>
  <c r="S47" i="7" s="1"/>
  <c r="H47" i="7"/>
  <c r="R47" i="7" s="1"/>
  <c r="F47" i="7"/>
  <c r="E47" i="7"/>
  <c r="D47" i="7"/>
  <c r="C47" i="7"/>
  <c r="K45" i="7"/>
  <c r="AF45" i="7" s="1"/>
  <c r="J45" i="7"/>
  <c r="AE45" i="7" s="1"/>
  <c r="I45" i="7"/>
  <c r="AD45" i="7" s="1"/>
  <c r="H45" i="7"/>
  <c r="AC45" i="7" s="1"/>
  <c r="F45" i="7"/>
  <c r="AA45" i="7" s="1"/>
  <c r="E45" i="7"/>
  <c r="Z45" i="7" s="1"/>
  <c r="D45" i="7"/>
  <c r="Y45" i="7" s="1"/>
  <c r="C45" i="7"/>
  <c r="X45" i="7" s="1"/>
  <c r="K44" i="7"/>
  <c r="AF44" i="7" s="1"/>
  <c r="J44" i="7"/>
  <c r="AE44" i="7" s="1"/>
  <c r="I44" i="7"/>
  <c r="AD44" i="7" s="1"/>
  <c r="H44" i="7"/>
  <c r="AC44" i="7" s="1"/>
  <c r="F44" i="7"/>
  <c r="AA44" i="7" s="1"/>
  <c r="E44" i="7"/>
  <c r="Z44" i="7" s="1"/>
  <c r="D44" i="7"/>
  <c r="Y44" i="7" s="1"/>
  <c r="C44" i="7"/>
  <c r="X44" i="7" s="1"/>
  <c r="K43" i="7"/>
  <c r="AF43" i="7" s="1"/>
  <c r="J43" i="7"/>
  <c r="AE43" i="7" s="1"/>
  <c r="I43" i="7"/>
  <c r="AD43" i="7" s="1"/>
  <c r="H43" i="7"/>
  <c r="AC43" i="7" s="1"/>
  <c r="F43" i="7"/>
  <c r="AA43" i="7" s="1"/>
  <c r="E43" i="7"/>
  <c r="Z43" i="7" s="1"/>
  <c r="D43" i="7"/>
  <c r="Y43" i="7" s="1"/>
  <c r="C43" i="7"/>
  <c r="X43" i="7" s="1"/>
  <c r="K42" i="7"/>
  <c r="J42" i="7"/>
  <c r="I42" i="7"/>
  <c r="H42" i="7"/>
  <c r="F42" i="7"/>
  <c r="AA42" i="7" s="1"/>
  <c r="E42" i="7"/>
  <c r="Z42" i="7" s="1"/>
  <c r="D42" i="7"/>
  <c r="Y42" i="7" s="1"/>
  <c r="C42" i="7"/>
  <c r="X42" i="7" s="1"/>
  <c r="K41" i="7"/>
  <c r="AF41" i="7" s="1"/>
  <c r="J41" i="7"/>
  <c r="AE41" i="7" s="1"/>
  <c r="I41" i="7"/>
  <c r="AD41" i="7" s="1"/>
  <c r="H41" i="7"/>
  <c r="AC41" i="7" s="1"/>
  <c r="F41" i="7"/>
  <c r="AA41" i="7" s="1"/>
  <c r="E41" i="7"/>
  <c r="Z41" i="7" s="1"/>
  <c r="D41" i="7"/>
  <c r="Y41" i="7" s="1"/>
  <c r="C41" i="7"/>
  <c r="X41" i="7" s="1"/>
  <c r="K40" i="7"/>
  <c r="AF40" i="7" s="1"/>
  <c r="J40" i="7"/>
  <c r="AE40" i="7" s="1"/>
  <c r="I40" i="7"/>
  <c r="AD40" i="7" s="1"/>
  <c r="H40" i="7"/>
  <c r="AC40" i="7" s="1"/>
  <c r="F40" i="7"/>
  <c r="AA40" i="7" s="1"/>
  <c r="E40" i="7"/>
  <c r="Z40" i="7" s="1"/>
  <c r="D40" i="7"/>
  <c r="Y40" i="7" s="1"/>
  <c r="C40" i="7"/>
  <c r="X40" i="7" s="1"/>
  <c r="K39" i="7"/>
  <c r="AF39" i="7" s="1"/>
  <c r="J39" i="7"/>
  <c r="AE39" i="7" s="1"/>
  <c r="I39" i="7"/>
  <c r="AD39" i="7" s="1"/>
  <c r="H39" i="7"/>
  <c r="AC39" i="7" s="1"/>
  <c r="F39" i="7"/>
  <c r="AA39" i="7" s="1"/>
  <c r="E39" i="7"/>
  <c r="Z39" i="7" s="1"/>
  <c r="D39" i="7"/>
  <c r="Y39" i="7" s="1"/>
  <c r="C39" i="7"/>
  <c r="X39" i="7" s="1"/>
  <c r="K38" i="7"/>
  <c r="AF38" i="7" s="1"/>
  <c r="J38" i="7"/>
  <c r="AE38" i="7" s="1"/>
  <c r="I38" i="7"/>
  <c r="AD38" i="7" s="1"/>
  <c r="H38" i="7"/>
  <c r="AC38" i="7" s="1"/>
  <c r="F38" i="7"/>
  <c r="AA38" i="7" s="1"/>
  <c r="E38" i="7"/>
  <c r="Z38" i="7" s="1"/>
  <c r="D38" i="7"/>
  <c r="Y38" i="7" s="1"/>
  <c r="C38" i="7"/>
  <c r="X38" i="7" s="1"/>
  <c r="K37" i="7"/>
  <c r="AF37" i="7" s="1"/>
  <c r="J37" i="7"/>
  <c r="AE37" i="7" s="1"/>
  <c r="I37" i="7"/>
  <c r="AD37" i="7" s="1"/>
  <c r="H37" i="7"/>
  <c r="AC37" i="7" s="1"/>
  <c r="F37" i="7"/>
  <c r="AA37" i="7" s="1"/>
  <c r="E37" i="7"/>
  <c r="Z37" i="7" s="1"/>
  <c r="D37" i="7"/>
  <c r="Y37" i="7" s="1"/>
  <c r="C37" i="7"/>
  <c r="X37" i="7" s="1"/>
  <c r="K36" i="7"/>
  <c r="AF36" i="7" s="1"/>
  <c r="J36" i="7"/>
  <c r="AE36" i="7" s="1"/>
  <c r="I36" i="7"/>
  <c r="AD36" i="7" s="1"/>
  <c r="H36" i="7"/>
  <c r="AC36" i="7" s="1"/>
  <c r="F36" i="7"/>
  <c r="AA36" i="7" s="1"/>
  <c r="E36" i="7"/>
  <c r="Z36" i="7" s="1"/>
  <c r="D36" i="7"/>
  <c r="Y36" i="7" s="1"/>
  <c r="C36" i="7"/>
  <c r="X36" i="7" s="1"/>
  <c r="K35" i="7"/>
  <c r="AF35" i="7" s="1"/>
  <c r="J35" i="7"/>
  <c r="AE35" i="7" s="1"/>
  <c r="I35" i="7"/>
  <c r="AD35" i="7" s="1"/>
  <c r="H35" i="7"/>
  <c r="AC35" i="7" s="1"/>
  <c r="F35" i="7"/>
  <c r="AA35" i="7" s="1"/>
  <c r="E35" i="7"/>
  <c r="Z35" i="7" s="1"/>
  <c r="D35" i="7"/>
  <c r="Y35" i="7" s="1"/>
  <c r="C35" i="7"/>
  <c r="X35" i="7" s="1"/>
  <c r="K34" i="7"/>
  <c r="AF34" i="7" s="1"/>
  <c r="J34" i="7"/>
  <c r="AE34" i="7" s="1"/>
  <c r="I34" i="7"/>
  <c r="AD34" i="7" s="1"/>
  <c r="H34" i="7"/>
  <c r="AC34" i="7" s="1"/>
  <c r="F34" i="7"/>
  <c r="AA34" i="7" s="1"/>
  <c r="E34" i="7"/>
  <c r="Z34" i="7" s="1"/>
  <c r="D34" i="7"/>
  <c r="Y34" i="7" s="1"/>
  <c r="C34" i="7"/>
  <c r="X34" i="7" s="1"/>
  <c r="K33" i="7"/>
  <c r="AF33" i="7" s="1"/>
  <c r="J33" i="7"/>
  <c r="AE33" i="7" s="1"/>
  <c r="I33" i="7"/>
  <c r="AD33" i="7" s="1"/>
  <c r="H33" i="7"/>
  <c r="AC33" i="7" s="1"/>
  <c r="F33" i="7"/>
  <c r="AA33" i="7" s="1"/>
  <c r="E33" i="7"/>
  <c r="Z33" i="7" s="1"/>
  <c r="D33" i="7"/>
  <c r="Y33" i="7" s="1"/>
  <c r="C33" i="7"/>
  <c r="X33" i="7" s="1"/>
  <c r="K32" i="7"/>
  <c r="AF32" i="7" s="1"/>
  <c r="J32" i="7"/>
  <c r="AE32" i="7" s="1"/>
  <c r="I32" i="7"/>
  <c r="AD32" i="7" s="1"/>
  <c r="H32" i="7"/>
  <c r="AC32" i="7" s="1"/>
  <c r="F32" i="7"/>
  <c r="AA32" i="7" s="1"/>
  <c r="E32" i="7"/>
  <c r="Z32" i="7" s="1"/>
  <c r="D32" i="7"/>
  <c r="Y32" i="7" s="1"/>
  <c r="C32" i="7"/>
  <c r="X32" i="7" s="1"/>
  <c r="K31" i="7"/>
  <c r="AF31" i="7" s="1"/>
  <c r="J31" i="7"/>
  <c r="AE31" i="7" s="1"/>
  <c r="I31" i="7"/>
  <c r="AD31" i="7" s="1"/>
  <c r="H31" i="7"/>
  <c r="AC31" i="7" s="1"/>
  <c r="F31" i="7"/>
  <c r="AA31" i="7" s="1"/>
  <c r="E31" i="7"/>
  <c r="Z31" i="7" s="1"/>
  <c r="D31" i="7"/>
  <c r="Y31" i="7" s="1"/>
  <c r="C31" i="7"/>
  <c r="X31" i="7" s="1"/>
  <c r="K30" i="7"/>
  <c r="AF30" i="7" s="1"/>
  <c r="J30" i="7"/>
  <c r="AE30" i="7" s="1"/>
  <c r="I30" i="7"/>
  <c r="AD30" i="7" s="1"/>
  <c r="H30" i="7"/>
  <c r="AC30" i="7" s="1"/>
  <c r="F30" i="7"/>
  <c r="AA30" i="7" s="1"/>
  <c r="E30" i="7"/>
  <c r="Z30" i="7" s="1"/>
  <c r="D30" i="7"/>
  <c r="Y30" i="7" s="1"/>
  <c r="C30" i="7"/>
  <c r="X30" i="7" s="1"/>
  <c r="K29" i="7"/>
  <c r="AF29" i="7" s="1"/>
  <c r="J29" i="7"/>
  <c r="AE29" i="7" s="1"/>
  <c r="I29" i="7"/>
  <c r="AD29" i="7" s="1"/>
  <c r="H29" i="7"/>
  <c r="AC29" i="7" s="1"/>
  <c r="F29" i="7"/>
  <c r="AA29" i="7" s="1"/>
  <c r="E29" i="7"/>
  <c r="Z29" i="7" s="1"/>
  <c r="D29" i="7"/>
  <c r="Y29" i="7" s="1"/>
  <c r="C29" i="7"/>
  <c r="X29" i="7" s="1"/>
  <c r="K28" i="7"/>
  <c r="AF28" i="7" s="1"/>
  <c r="J28" i="7"/>
  <c r="AE28" i="7" s="1"/>
  <c r="I28" i="7"/>
  <c r="AD28" i="7" s="1"/>
  <c r="H28" i="7"/>
  <c r="AC28" i="7" s="1"/>
  <c r="F28" i="7"/>
  <c r="AA28" i="7" s="1"/>
  <c r="E28" i="7"/>
  <c r="Z28" i="7" s="1"/>
  <c r="D28" i="7"/>
  <c r="Y28" i="7" s="1"/>
  <c r="C28" i="7"/>
  <c r="X28" i="7" s="1"/>
  <c r="K27" i="7"/>
  <c r="AF27" i="7" s="1"/>
  <c r="J27" i="7"/>
  <c r="AE27" i="7" s="1"/>
  <c r="I27" i="7"/>
  <c r="AD27" i="7" s="1"/>
  <c r="H27" i="7"/>
  <c r="AC27" i="7" s="1"/>
  <c r="F27" i="7"/>
  <c r="AA27" i="7" s="1"/>
  <c r="E27" i="7"/>
  <c r="Z27" i="7" s="1"/>
  <c r="D27" i="7"/>
  <c r="Y27" i="7" s="1"/>
  <c r="C27" i="7"/>
  <c r="X27" i="7" s="1"/>
  <c r="K26" i="7"/>
  <c r="AF26" i="7" s="1"/>
  <c r="J26" i="7"/>
  <c r="AE26" i="7" s="1"/>
  <c r="I26" i="7"/>
  <c r="AD26" i="7" s="1"/>
  <c r="H26" i="7"/>
  <c r="AC26" i="7" s="1"/>
  <c r="F26" i="7"/>
  <c r="AA26" i="7" s="1"/>
  <c r="E26" i="7"/>
  <c r="Z26" i="7" s="1"/>
  <c r="D26" i="7"/>
  <c r="Y26" i="7" s="1"/>
  <c r="C26" i="7"/>
  <c r="X26" i="7" s="1"/>
  <c r="K25" i="7"/>
  <c r="AF25" i="7" s="1"/>
  <c r="J25" i="7"/>
  <c r="AE25" i="7" s="1"/>
  <c r="I25" i="7"/>
  <c r="AD25" i="7" s="1"/>
  <c r="H25" i="7"/>
  <c r="AC25" i="7" s="1"/>
  <c r="F25" i="7"/>
  <c r="AA25" i="7" s="1"/>
  <c r="E25" i="7"/>
  <c r="Z25" i="7" s="1"/>
  <c r="D25" i="7"/>
  <c r="Y25" i="7" s="1"/>
  <c r="C25" i="7"/>
  <c r="X25" i="7" s="1"/>
  <c r="K24" i="7"/>
  <c r="AF24" i="7" s="1"/>
  <c r="J24" i="7"/>
  <c r="AE24" i="7" s="1"/>
  <c r="I24" i="7"/>
  <c r="AD24" i="7" s="1"/>
  <c r="H24" i="7"/>
  <c r="AC24" i="7" s="1"/>
  <c r="F24" i="7"/>
  <c r="AA24" i="7" s="1"/>
  <c r="E24" i="7"/>
  <c r="Z24" i="7" s="1"/>
  <c r="D24" i="7"/>
  <c r="Y24" i="7" s="1"/>
  <c r="C24" i="7"/>
  <c r="X24" i="7" s="1"/>
  <c r="K23" i="7"/>
  <c r="AF23" i="7" s="1"/>
  <c r="J23" i="7"/>
  <c r="AE23" i="7" s="1"/>
  <c r="I23" i="7"/>
  <c r="AD23" i="7" s="1"/>
  <c r="H23" i="7"/>
  <c r="AC23" i="7" s="1"/>
  <c r="F23" i="7"/>
  <c r="AA23" i="7" s="1"/>
  <c r="E23" i="7"/>
  <c r="Z23" i="7" s="1"/>
  <c r="D23" i="7"/>
  <c r="Y23" i="7" s="1"/>
  <c r="C23" i="7"/>
  <c r="X23" i="7" s="1"/>
  <c r="K22" i="7"/>
  <c r="AF22" i="7" s="1"/>
  <c r="J22" i="7"/>
  <c r="AE22" i="7" s="1"/>
  <c r="I22" i="7"/>
  <c r="AD22" i="7" s="1"/>
  <c r="H22" i="7"/>
  <c r="AC22" i="7" s="1"/>
  <c r="F22" i="7"/>
  <c r="AA22" i="7" s="1"/>
  <c r="E22" i="7"/>
  <c r="Z22" i="7" s="1"/>
  <c r="D22" i="7"/>
  <c r="Y22" i="7" s="1"/>
  <c r="C22" i="7"/>
  <c r="X22" i="7" s="1"/>
  <c r="K21" i="7"/>
  <c r="AF21" i="7" s="1"/>
  <c r="J21" i="7"/>
  <c r="AE21" i="7" s="1"/>
  <c r="I21" i="7"/>
  <c r="AD21" i="7" s="1"/>
  <c r="H21" i="7"/>
  <c r="AC21" i="7" s="1"/>
  <c r="F21" i="7"/>
  <c r="AA21" i="7" s="1"/>
  <c r="E21" i="7"/>
  <c r="Z21" i="7" s="1"/>
  <c r="D21" i="7"/>
  <c r="Y21" i="7" s="1"/>
  <c r="C21" i="7"/>
  <c r="X21" i="7" s="1"/>
  <c r="K20" i="7"/>
  <c r="AF20" i="7" s="1"/>
  <c r="J20" i="7"/>
  <c r="AE20" i="7" s="1"/>
  <c r="I20" i="7"/>
  <c r="AD20" i="7" s="1"/>
  <c r="H20" i="7"/>
  <c r="AC20" i="7" s="1"/>
  <c r="F20" i="7"/>
  <c r="AA20" i="7" s="1"/>
  <c r="E20" i="7"/>
  <c r="Z20" i="7" s="1"/>
  <c r="D20" i="7"/>
  <c r="Y20" i="7" s="1"/>
  <c r="C20" i="7"/>
  <c r="X20" i="7" s="1"/>
  <c r="K19" i="7"/>
  <c r="J19" i="7"/>
  <c r="I19" i="7"/>
  <c r="H19" i="7"/>
  <c r="F19" i="7"/>
  <c r="E19" i="7"/>
  <c r="Z19" i="7" s="1"/>
  <c r="D19" i="7"/>
  <c r="C19" i="7"/>
  <c r="X19" i="7" s="1"/>
  <c r="K18" i="7"/>
  <c r="AF18" i="7" s="1"/>
  <c r="J18" i="7"/>
  <c r="AE18" i="7" s="1"/>
  <c r="I18" i="7"/>
  <c r="AD18" i="7" s="1"/>
  <c r="H18" i="7"/>
  <c r="AC18" i="7" s="1"/>
  <c r="F18" i="7"/>
  <c r="AA18" i="7" s="1"/>
  <c r="E18" i="7"/>
  <c r="Z18" i="7" s="1"/>
  <c r="D18" i="7"/>
  <c r="Y18" i="7" s="1"/>
  <c r="C18" i="7"/>
  <c r="X18" i="7" s="1"/>
  <c r="K17" i="7"/>
  <c r="AF17" i="7" s="1"/>
  <c r="J17" i="7"/>
  <c r="AE17" i="7" s="1"/>
  <c r="I17" i="7"/>
  <c r="AD17" i="7" s="1"/>
  <c r="H17" i="7"/>
  <c r="AC17" i="7" s="1"/>
  <c r="F17" i="7"/>
  <c r="AA17" i="7" s="1"/>
  <c r="E17" i="7"/>
  <c r="Z17" i="7" s="1"/>
  <c r="D17" i="7"/>
  <c r="Y17" i="7" s="1"/>
  <c r="C17" i="7"/>
  <c r="X17" i="7" s="1"/>
  <c r="K16" i="7"/>
  <c r="AF16" i="7" s="1"/>
  <c r="J16" i="7"/>
  <c r="AE16" i="7" s="1"/>
  <c r="I16" i="7"/>
  <c r="AD16" i="7" s="1"/>
  <c r="H16" i="7"/>
  <c r="AC16" i="7" s="1"/>
  <c r="F16" i="7"/>
  <c r="AA16" i="7" s="1"/>
  <c r="E16" i="7"/>
  <c r="Z16" i="7" s="1"/>
  <c r="D16" i="7"/>
  <c r="Y16" i="7" s="1"/>
  <c r="C16" i="7"/>
  <c r="X16" i="7" s="1"/>
  <c r="K15" i="7"/>
  <c r="AF15" i="7" s="1"/>
  <c r="J15" i="7"/>
  <c r="AE15" i="7" s="1"/>
  <c r="I15" i="7"/>
  <c r="AD15" i="7" s="1"/>
  <c r="H15" i="7"/>
  <c r="AC15" i="7" s="1"/>
  <c r="F15" i="7"/>
  <c r="AA15" i="7" s="1"/>
  <c r="E15" i="7"/>
  <c r="Z15" i="7" s="1"/>
  <c r="D15" i="7"/>
  <c r="Y15" i="7" s="1"/>
  <c r="C15" i="7"/>
  <c r="X15" i="7" s="1"/>
  <c r="K14" i="7"/>
  <c r="AF14" i="7" s="1"/>
  <c r="J14" i="7"/>
  <c r="AE14" i="7" s="1"/>
  <c r="I14" i="7"/>
  <c r="AD14" i="7" s="1"/>
  <c r="H14" i="7"/>
  <c r="AC14" i="7" s="1"/>
  <c r="F14" i="7"/>
  <c r="AA14" i="7" s="1"/>
  <c r="E14" i="7"/>
  <c r="Z14" i="7" s="1"/>
  <c r="D14" i="7"/>
  <c r="Y14" i="7" s="1"/>
  <c r="C14" i="7"/>
  <c r="X14" i="7" s="1"/>
  <c r="K13" i="7"/>
  <c r="AF13" i="7" s="1"/>
  <c r="J13" i="7"/>
  <c r="AE13" i="7" s="1"/>
  <c r="I13" i="7"/>
  <c r="AD13" i="7" s="1"/>
  <c r="H13" i="7"/>
  <c r="AC13" i="7" s="1"/>
  <c r="F13" i="7"/>
  <c r="AA13" i="7" s="1"/>
  <c r="E13" i="7"/>
  <c r="Z13" i="7" s="1"/>
  <c r="D13" i="7"/>
  <c r="Y13" i="7" s="1"/>
  <c r="C13" i="7"/>
  <c r="X13" i="7" s="1"/>
  <c r="K12" i="7"/>
  <c r="AF12" i="7" s="1"/>
  <c r="J12" i="7"/>
  <c r="AE12" i="7" s="1"/>
  <c r="I12" i="7"/>
  <c r="AD12" i="7" s="1"/>
  <c r="H12" i="7"/>
  <c r="AC12" i="7" s="1"/>
  <c r="F12" i="7"/>
  <c r="AA12" i="7" s="1"/>
  <c r="E12" i="7"/>
  <c r="Z12" i="7" s="1"/>
  <c r="D12" i="7"/>
  <c r="Y12" i="7" s="1"/>
  <c r="C12" i="7"/>
  <c r="X12" i="7" s="1"/>
  <c r="K10" i="7"/>
  <c r="U10" i="7" s="1"/>
  <c r="J10" i="7"/>
  <c r="T10" i="7" s="1"/>
  <c r="I10" i="7"/>
  <c r="S10" i="7" s="1"/>
  <c r="H10" i="7"/>
  <c r="R10" i="7" s="1"/>
  <c r="F10" i="7"/>
  <c r="E10" i="7"/>
  <c r="D10" i="7"/>
  <c r="C10" i="7"/>
  <c r="K8" i="7"/>
  <c r="K66" i="7" s="1"/>
  <c r="J8" i="7"/>
  <c r="J66" i="7" s="1"/>
  <c r="I8" i="7"/>
  <c r="I66" i="7" s="1"/>
  <c r="H8" i="7"/>
  <c r="H66" i="7" s="1"/>
  <c r="F8" i="7"/>
  <c r="F66" i="7" s="1"/>
  <c r="E8" i="7"/>
  <c r="E66" i="7" s="1"/>
  <c r="D8" i="7"/>
  <c r="D66" i="7" s="1"/>
  <c r="C8" i="7"/>
  <c r="C66" i="7" s="1"/>
  <c r="S8" i="7" l="1"/>
  <c r="U8" i="7"/>
  <c r="X8" i="7"/>
  <c r="Z8" i="7"/>
  <c r="AD8" i="7"/>
  <c r="AF8" i="7"/>
  <c r="G12" i="7"/>
  <c r="M12" i="7"/>
  <c r="O12" i="7"/>
  <c r="S12" i="7"/>
  <c r="U12" i="7"/>
  <c r="G13" i="7"/>
  <c r="AB13" i="7" s="1"/>
  <c r="M13" i="7"/>
  <c r="O13" i="7"/>
  <c r="S13" i="7"/>
  <c r="U13" i="7"/>
  <c r="G14" i="7"/>
  <c r="AB14" i="7" s="1"/>
  <c r="M14" i="7"/>
  <c r="O14" i="7"/>
  <c r="S14" i="7"/>
  <c r="U14" i="7"/>
  <c r="G15" i="7"/>
  <c r="AB15" i="7" s="1"/>
  <c r="M15" i="7"/>
  <c r="O15" i="7"/>
  <c r="S15" i="7"/>
  <c r="U15" i="7"/>
  <c r="G16" i="7"/>
  <c r="AB16" i="7" s="1"/>
  <c r="M16" i="7"/>
  <c r="O16" i="7"/>
  <c r="S16" i="7"/>
  <c r="U16" i="7"/>
  <c r="G17" i="7"/>
  <c r="AB17" i="7" s="1"/>
  <c r="M17" i="7"/>
  <c r="O17" i="7"/>
  <c r="S17" i="7"/>
  <c r="U17" i="7"/>
  <c r="G18" i="7"/>
  <c r="AB18" i="7" s="1"/>
  <c r="M18" i="7"/>
  <c r="O18" i="7"/>
  <c r="S18" i="7"/>
  <c r="U18" i="7"/>
  <c r="G19" i="7"/>
  <c r="AB19" i="7" s="1"/>
  <c r="AD19" i="7"/>
  <c r="S19" i="7"/>
  <c r="AF19" i="7"/>
  <c r="U19" i="7"/>
  <c r="M19" i="7"/>
  <c r="R8" i="7"/>
  <c r="T8" i="7"/>
  <c r="Y8" i="7"/>
  <c r="AA8" i="7"/>
  <c r="AC8" i="7"/>
  <c r="AE8" i="7"/>
  <c r="L12" i="7"/>
  <c r="N12" i="7"/>
  <c r="P12" i="7"/>
  <c r="R12" i="7"/>
  <c r="T12" i="7"/>
  <c r="L13" i="7"/>
  <c r="N13" i="7"/>
  <c r="P13" i="7"/>
  <c r="R13" i="7"/>
  <c r="T13" i="7"/>
  <c r="L14" i="7"/>
  <c r="N14" i="7"/>
  <c r="P14" i="7"/>
  <c r="R14" i="7"/>
  <c r="T14" i="7"/>
  <c r="L15" i="7"/>
  <c r="N15" i="7"/>
  <c r="P15" i="7"/>
  <c r="R15" i="7"/>
  <c r="T15" i="7"/>
  <c r="L16" i="7"/>
  <c r="N16" i="7"/>
  <c r="P16" i="7"/>
  <c r="R16" i="7"/>
  <c r="T16" i="7"/>
  <c r="L17" i="7"/>
  <c r="N17" i="7"/>
  <c r="P17" i="7"/>
  <c r="R17" i="7"/>
  <c r="T17" i="7"/>
  <c r="L18" i="7"/>
  <c r="N18" i="7"/>
  <c r="P18" i="7"/>
  <c r="R18" i="7"/>
  <c r="T18" i="7"/>
  <c r="Y19" i="7"/>
  <c r="N19" i="7"/>
  <c r="AA19" i="7"/>
  <c r="P19" i="7"/>
  <c r="AC19" i="7"/>
  <c r="R19" i="7"/>
  <c r="AE19" i="7"/>
  <c r="T19" i="7"/>
  <c r="L19" i="7"/>
  <c r="O19" i="7"/>
  <c r="L20" i="7"/>
  <c r="N20" i="7"/>
  <c r="P20" i="7"/>
  <c r="R20" i="7"/>
  <c r="T20" i="7"/>
  <c r="L21" i="7"/>
  <c r="N21" i="7"/>
  <c r="P21" i="7"/>
  <c r="R21" i="7"/>
  <c r="T21" i="7"/>
  <c r="L22" i="7"/>
  <c r="N22" i="7"/>
  <c r="P22" i="7"/>
  <c r="R22" i="7"/>
  <c r="T22" i="7"/>
  <c r="L23" i="7"/>
  <c r="N23" i="7"/>
  <c r="P23" i="7"/>
  <c r="R23" i="7"/>
  <c r="T23" i="7"/>
  <c r="L24" i="7"/>
  <c r="N24" i="7"/>
  <c r="P24" i="7"/>
  <c r="R24" i="7"/>
  <c r="T24" i="7"/>
  <c r="L25" i="7"/>
  <c r="N25" i="7"/>
  <c r="P25" i="7"/>
  <c r="R25" i="7"/>
  <c r="T25" i="7"/>
  <c r="L26" i="7"/>
  <c r="N26" i="7"/>
  <c r="P26" i="7"/>
  <c r="R26" i="7"/>
  <c r="T26" i="7"/>
  <c r="L27" i="7"/>
  <c r="N27" i="7"/>
  <c r="P27" i="7"/>
  <c r="R27" i="7"/>
  <c r="T27" i="7"/>
  <c r="L28" i="7"/>
  <c r="N28" i="7"/>
  <c r="P28" i="7"/>
  <c r="R28" i="7"/>
  <c r="T28" i="7"/>
  <c r="L29" i="7"/>
  <c r="N29" i="7"/>
  <c r="P29" i="7"/>
  <c r="R29" i="7"/>
  <c r="T29" i="7"/>
  <c r="L30" i="7"/>
  <c r="N30" i="7"/>
  <c r="P30" i="7"/>
  <c r="R30" i="7"/>
  <c r="T30" i="7"/>
  <c r="L31" i="7"/>
  <c r="N31" i="7"/>
  <c r="P31" i="7"/>
  <c r="R31" i="7"/>
  <c r="T31" i="7"/>
  <c r="L32" i="7"/>
  <c r="N32" i="7"/>
  <c r="P32" i="7"/>
  <c r="R32" i="7"/>
  <c r="T32" i="7"/>
  <c r="L33" i="7"/>
  <c r="N33" i="7"/>
  <c r="P33" i="7"/>
  <c r="R33" i="7"/>
  <c r="T33" i="7"/>
  <c r="L34" i="7"/>
  <c r="N34" i="7"/>
  <c r="P34" i="7"/>
  <c r="R34" i="7"/>
  <c r="T34" i="7"/>
  <c r="G20" i="7"/>
  <c r="AB20" i="7" s="1"/>
  <c r="M20" i="7"/>
  <c r="Q20" i="7" s="1"/>
  <c r="O20" i="7"/>
  <c r="S20" i="7"/>
  <c r="U20" i="7"/>
  <c r="G21" i="7"/>
  <c r="AB21" i="7" s="1"/>
  <c r="M21" i="7"/>
  <c r="O21" i="7"/>
  <c r="S21" i="7"/>
  <c r="U21" i="7"/>
  <c r="G22" i="7"/>
  <c r="AB22" i="7" s="1"/>
  <c r="M22" i="7"/>
  <c r="Q22" i="7" s="1"/>
  <c r="O22" i="7"/>
  <c r="S22" i="7"/>
  <c r="U22" i="7"/>
  <c r="G23" i="7"/>
  <c r="AB23" i="7" s="1"/>
  <c r="M23" i="7"/>
  <c r="O23" i="7"/>
  <c r="S23" i="7"/>
  <c r="U23" i="7"/>
  <c r="G24" i="7"/>
  <c r="AB24" i="7" s="1"/>
  <c r="M24" i="7"/>
  <c r="Q24" i="7" s="1"/>
  <c r="O24" i="7"/>
  <c r="S24" i="7"/>
  <c r="U24" i="7"/>
  <c r="G25" i="7"/>
  <c r="AB25" i="7" s="1"/>
  <c r="M25" i="7"/>
  <c r="O25" i="7"/>
  <c r="S25" i="7"/>
  <c r="U25" i="7"/>
  <c r="G26" i="7"/>
  <c r="AB26" i="7" s="1"/>
  <c r="M26" i="7"/>
  <c r="Q26" i="7" s="1"/>
  <c r="O26" i="7"/>
  <c r="S26" i="7"/>
  <c r="U26" i="7"/>
  <c r="G27" i="7"/>
  <c r="AB27" i="7" s="1"/>
  <c r="M27" i="7"/>
  <c r="O27" i="7"/>
  <c r="S27" i="7"/>
  <c r="U27" i="7"/>
  <c r="G28" i="7"/>
  <c r="AB28" i="7" s="1"/>
  <c r="M28" i="7"/>
  <c r="Q28" i="7" s="1"/>
  <c r="O28" i="7"/>
  <c r="S28" i="7"/>
  <c r="U28" i="7"/>
  <c r="G29" i="7"/>
  <c r="AB29" i="7" s="1"/>
  <c r="M29" i="7"/>
  <c r="O29" i="7"/>
  <c r="S29" i="7"/>
  <c r="U29" i="7"/>
  <c r="G30" i="7"/>
  <c r="AB30" i="7" s="1"/>
  <c r="M30" i="7"/>
  <c r="Q30" i="7" s="1"/>
  <c r="O30" i="7"/>
  <c r="S30" i="7"/>
  <c r="U30" i="7"/>
  <c r="G31" i="7"/>
  <c r="AB31" i="7" s="1"/>
  <c r="M31" i="7"/>
  <c r="O31" i="7"/>
  <c r="S31" i="7"/>
  <c r="U31" i="7"/>
  <c r="G32" i="7"/>
  <c r="AB32" i="7" s="1"/>
  <c r="M32" i="7"/>
  <c r="Q32" i="7" s="1"/>
  <c r="O32" i="7"/>
  <c r="S32" i="7"/>
  <c r="U32" i="7"/>
  <c r="G33" i="7"/>
  <c r="AB33" i="7" s="1"/>
  <c r="M33" i="7"/>
  <c r="O33" i="7"/>
  <c r="S33" i="7"/>
  <c r="U33" i="7"/>
  <c r="G34" i="7"/>
  <c r="AB34" i="7" s="1"/>
  <c r="M34" i="7"/>
  <c r="O34" i="7"/>
  <c r="S34" i="7"/>
  <c r="U34" i="7"/>
  <c r="G35" i="7"/>
  <c r="AB35" i="7" s="1"/>
  <c r="M35" i="7"/>
  <c r="O35" i="7"/>
  <c r="S35" i="7"/>
  <c r="U35" i="7"/>
  <c r="G36" i="7"/>
  <c r="AB36" i="7" s="1"/>
  <c r="M36" i="7"/>
  <c r="O36" i="7"/>
  <c r="S36" i="7"/>
  <c r="U36" i="7"/>
  <c r="G37" i="7"/>
  <c r="AB37" i="7" s="1"/>
  <c r="M37" i="7"/>
  <c r="O37" i="7"/>
  <c r="S37" i="7"/>
  <c r="U37" i="7"/>
  <c r="G38" i="7"/>
  <c r="AB38" i="7" s="1"/>
  <c r="M38" i="7"/>
  <c r="O38" i="7"/>
  <c r="S38" i="7"/>
  <c r="U38" i="7"/>
  <c r="G39" i="7"/>
  <c r="AB39" i="7" s="1"/>
  <c r="M39" i="7"/>
  <c r="O39" i="7"/>
  <c r="S39" i="7"/>
  <c r="U39" i="7"/>
  <c r="G40" i="7"/>
  <c r="AB40" i="7" s="1"/>
  <c r="M40" i="7"/>
  <c r="O40" i="7"/>
  <c r="S40" i="7"/>
  <c r="U40" i="7"/>
  <c r="G41" i="7"/>
  <c r="AB41" i="7" s="1"/>
  <c r="M41" i="7"/>
  <c r="O41" i="7"/>
  <c r="S41" i="7"/>
  <c r="U41" i="7"/>
  <c r="G42" i="7"/>
  <c r="AB42" i="7" s="1"/>
  <c r="AD42" i="7"/>
  <c r="S42" i="7"/>
  <c r="AF42" i="7"/>
  <c r="U42" i="7"/>
  <c r="M42" i="7"/>
  <c r="O42" i="7"/>
  <c r="L35" i="7"/>
  <c r="N35" i="7"/>
  <c r="P35" i="7"/>
  <c r="R35" i="7"/>
  <c r="T35" i="7"/>
  <c r="L36" i="7"/>
  <c r="N36" i="7"/>
  <c r="P36" i="7"/>
  <c r="R36" i="7"/>
  <c r="T36" i="7"/>
  <c r="L37" i="7"/>
  <c r="N37" i="7"/>
  <c r="P37" i="7"/>
  <c r="R37" i="7"/>
  <c r="T37" i="7"/>
  <c r="L38" i="7"/>
  <c r="N38" i="7"/>
  <c r="P38" i="7"/>
  <c r="R38" i="7"/>
  <c r="T38" i="7"/>
  <c r="L39" i="7"/>
  <c r="N39" i="7"/>
  <c r="P39" i="7"/>
  <c r="R39" i="7"/>
  <c r="T39" i="7"/>
  <c r="L40" i="7"/>
  <c r="N40" i="7"/>
  <c r="P40" i="7"/>
  <c r="R40" i="7"/>
  <c r="T40" i="7"/>
  <c r="L41" i="7"/>
  <c r="N41" i="7"/>
  <c r="P41" i="7"/>
  <c r="R41" i="7"/>
  <c r="T41" i="7"/>
  <c r="AC42" i="7"/>
  <c r="R42" i="7"/>
  <c r="AE42" i="7"/>
  <c r="T42" i="7"/>
  <c r="L42" i="7"/>
  <c r="N42" i="7"/>
  <c r="P42" i="7"/>
  <c r="G43" i="7"/>
  <c r="AB43" i="7" s="1"/>
  <c r="M43" i="7"/>
  <c r="O43" i="7"/>
  <c r="S43" i="7"/>
  <c r="U43" i="7"/>
  <c r="G44" i="7"/>
  <c r="AB44" i="7" s="1"/>
  <c r="M44" i="7"/>
  <c r="O44" i="7"/>
  <c r="S44" i="7"/>
  <c r="U44" i="7"/>
  <c r="G45" i="7"/>
  <c r="AB45" i="7" s="1"/>
  <c r="M45" i="7"/>
  <c r="O45" i="7"/>
  <c r="S45" i="7"/>
  <c r="U45" i="7"/>
  <c r="G49" i="7"/>
  <c r="M49" i="7"/>
  <c r="O49" i="7"/>
  <c r="S49" i="7"/>
  <c r="U49" i="7"/>
  <c r="G51" i="7"/>
  <c r="AB51" i="7" s="1"/>
  <c r="M51" i="7"/>
  <c r="O51" i="7"/>
  <c r="S51" i="7"/>
  <c r="U51" i="7"/>
  <c r="G52" i="7"/>
  <c r="AB52" i="7" s="1"/>
  <c r="M52" i="7"/>
  <c r="O52" i="7"/>
  <c r="S52" i="7"/>
  <c r="U52" i="7"/>
  <c r="L43" i="7"/>
  <c r="N43" i="7"/>
  <c r="P43" i="7"/>
  <c r="R43" i="7"/>
  <c r="T43" i="7"/>
  <c r="L44" i="7"/>
  <c r="N44" i="7"/>
  <c r="P44" i="7"/>
  <c r="R44" i="7"/>
  <c r="T44" i="7"/>
  <c r="L45" i="7"/>
  <c r="N45" i="7"/>
  <c r="P45" i="7"/>
  <c r="R45" i="7"/>
  <c r="T45" i="7"/>
  <c r="L49" i="7"/>
  <c r="N49" i="7"/>
  <c r="P49" i="7"/>
  <c r="R49" i="7"/>
  <c r="T49" i="7"/>
  <c r="L51" i="7"/>
  <c r="N51" i="7"/>
  <c r="P51" i="7"/>
  <c r="R51" i="7"/>
  <c r="T51" i="7"/>
  <c r="L52" i="7"/>
  <c r="N52" i="7"/>
  <c r="P52" i="7"/>
  <c r="R52" i="7"/>
  <c r="T52" i="7"/>
  <c r="AG52" i="7" l="1"/>
  <c r="V52" i="7"/>
  <c r="P47" i="7"/>
  <c r="AG49" i="7"/>
  <c r="V49" i="7"/>
  <c r="L47" i="7"/>
  <c r="AG44" i="7"/>
  <c r="V44" i="7"/>
  <c r="Q51" i="7"/>
  <c r="O47" i="7"/>
  <c r="AB49" i="7"/>
  <c r="G47" i="7"/>
  <c r="Q45" i="7"/>
  <c r="Q43" i="7"/>
  <c r="AG42" i="7"/>
  <c r="V42" i="7"/>
  <c r="AG40" i="7"/>
  <c r="V40" i="7"/>
  <c r="AG38" i="7"/>
  <c r="V38" i="7"/>
  <c r="AG36" i="7"/>
  <c r="V36" i="7"/>
  <c r="Q41" i="7"/>
  <c r="Q39" i="7"/>
  <c r="Q37" i="7"/>
  <c r="Q35" i="7"/>
  <c r="Q33" i="7"/>
  <c r="Q31" i="7"/>
  <c r="Q29" i="7"/>
  <c r="Q27" i="7"/>
  <c r="Q25" i="7"/>
  <c r="Q23" i="7"/>
  <c r="Q21" i="7"/>
  <c r="AG33" i="7"/>
  <c r="V33" i="7"/>
  <c r="AG31" i="7"/>
  <c r="V31" i="7"/>
  <c r="AG29" i="7"/>
  <c r="V29" i="7"/>
  <c r="AG27" i="7"/>
  <c r="V27" i="7"/>
  <c r="AG25" i="7"/>
  <c r="V25" i="7"/>
  <c r="AG23" i="7"/>
  <c r="V23" i="7"/>
  <c r="AG21" i="7"/>
  <c r="V21" i="7"/>
  <c r="AG18" i="7"/>
  <c r="V18" i="7"/>
  <c r="AG16" i="7"/>
  <c r="V16" i="7"/>
  <c r="AG14" i="7"/>
  <c r="V14" i="7"/>
  <c r="P10" i="7"/>
  <c r="P8" i="7" s="1"/>
  <c r="AG12" i="7"/>
  <c r="V12" i="7"/>
  <c r="L10" i="7"/>
  <c r="Q18" i="7"/>
  <c r="Q16" i="7"/>
  <c r="Q14" i="7"/>
  <c r="Q12" i="7"/>
  <c r="M10" i="7"/>
  <c r="AG51" i="7"/>
  <c r="V51" i="7"/>
  <c r="N47" i="7"/>
  <c r="AG45" i="7"/>
  <c r="V45" i="7"/>
  <c r="AG43" i="7"/>
  <c r="V43" i="7"/>
  <c r="Q52" i="7"/>
  <c r="Q49" i="7"/>
  <c r="Q47" i="7" s="1"/>
  <c r="M47" i="7"/>
  <c r="Q44" i="7"/>
  <c r="AG41" i="7"/>
  <c r="V41" i="7"/>
  <c r="AG39" i="7"/>
  <c r="V39" i="7"/>
  <c r="AG37" i="7"/>
  <c r="V37" i="7"/>
  <c r="AG35" i="7"/>
  <c r="V35" i="7"/>
  <c r="Q42" i="7"/>
  <c r="Q40" i="7"/>
  <c r="Q38" i="7"/>
  <c r="Q36" i="7"/>
  <c r="Q34" i="7"/>
  <c r="AG34" i="7"/>
  <c r="V34" i="7"/>
  <c r="AG32" i="7"/>
  <c r="V32" i="7"/>
  <c r="AG30" i="7"/>
  <c r="V30" i="7"/>
  <c r="AG28" i="7"/>
  <c r="V28" i="7"/>
  <c r="AG26" i="7"/>
  <c r="V26" i="7"/>
  <c r="AG24" i="7"/>
  <c r="V24" i="7"/>
  <c r="AG22" i="7"/>
  <c r="V22" i="7"/>
  <c r="AG20" i="7"/>
  <c r="V20" i="7"/>
  <c r="AG19" i="7"/>
  <c r="V19" i="7"/>
  <c r="AG17" i="7"/>
  <c r="V17" i="7"/>
  <c r="AG15" i="7"/>
  <c r="V15" i="7"/>
  <c r="AG13" i="7"/>
  <c r="V13" i="7"/>
  <c r="N10" i="7"/>
  <c r="N8" i="7" s="1"/>
  <c r="Q19" i="7"/>
  <c r="Q17" i="7"/>
  <c r="Q15" i="7"/>
  <c r="Q13" i="7"/>
  <c r="O10" i="7"/>
  <c r="O8" i="7" s="1"/>
  <c r="AB12" i="7"/>
  <c r="G10" i="7"/>
  <c r="G8" i="7" s="1"/>
  <c r="G66" i="7" l="1"/>
  <c r="AB8" i="7"/>
  <c r="M8" i="7"/>
  <c r="V47" i="7"/>
  <c r="Q10" i="7"/>
  <c r="Q8" i="7" s="1"/>
  <c r="V10" i="7"/>
  <c r="L8" i="7"/>
  <c r="L66" i="7" l="1"/>
  <c r="AG8" i="7"/>
  <c r="V8" i="7"/>
  <c r="N6" i="6" l="1"/>
  <c r="L7" i="6" l="1"/>
  <c r="H7" i="6"/>
  <c r="D7" i="6"/>
  <c r="P5" i="6"/>
  <c r="P6" i="6"/>
  <c r="Q6" i="6" s="1"/>
  <c r="R6" i="6" s="1"/>
  <c r="N5" i="6"/>
  <c r="M7" i="6"/>
  <c r="J7" i="6"/>
  <c r="I7" i="6"/>
  <c r="K7" i="6"/>
  <c r="G7" i="6"/>
  <c r="E7" i="6"/>
  <c r="F7" i="6"/>
  <c r="C7" i="6"/>
  <c r="N7" i="6" l="1"/>
  <c r="P8" i="6"/>
  <c r="B8" i="6" s="1"/>
  <c r="Q5" i="6"/>
  <c r="R5" i="6" s="1"/>
  <c r="S5" i="6" s="1"/>
  <c r="T5" i="6" s="1"/>
  <c r="U5" i="6" s="1"/>
  <c r="V5" i="6" s="1"/>
  <c r="W5" i="6" s="1"/>
  <c r="X5" i="6" s="1"/>
  <c r="Y5" i="6" s="1"/>
  <c r="Z5" i="6" s="1"/>
  <c r="AA5" i="6" s="1"/>
  <c r="B7" i="6"/>
  <c r="R8" i="6"/>
  <c r="D8" i="6" s="1"/>
  <c r="S6" i="6"/>
  <c r="Q8" i="6"/>
  <c r="C8" i="6" s="1"/>
  <c r="T6" i="6" l="1"/>
  <c r="S8" i="6"/>
  <c r="E8" i="6" s="1"/>
  <c r="T8" i="6" l="1"/>
  <c r="F8" i="6" s="1"/>
  <c r="U6" i="6"/>
  <c r="V6" i="6" l="1"/>
  <c r="U8" i="6"/>
  <c r="G8" i="6" s="1"/>
  <c r="V8" i="6" l="1"/>
  <c r="H8" i="6" s="1"/>
  <c r="W6" i="6"/>
  <c r="X6" i="6" l="1"/>
  <c r="W8" i="6"/>
  <c r="I8" i="6" s="1"/>
  <c r="X8" i="6" l="1"/>
  <c r="J8" i="6" s="1"/>
  <c r="Y6" i="6"/>
  <c r="Z6" i="6" l="1"/>
  <c r="Y8" i="6"/>
  <c r="K8" i="6" s="1"/>
  <c r="Z8" i="6" l="1"/>
  <c r="L8" i="6" s="1"/>
  <c r="AA6" i="6"/>
  <c r="AA8" i="6" s="1"/>
  <c r="M8" i="6" s="1"/>
</calcChain>
</file>

<file path=xl/sharedStrings.xml><?xml version="1.0" encoding="utf-8"?>
<sst xmlns="http://schemas.openxmlformats.org/spreadsheetml/2006/main" count="409" uniqueCount="370">
  <si>
    <t>All Departments</t>
  </si>
  <si>
    <t>in millions</t>
  </si>
  <si>
    <t>CUMULATIVE</t>
  </si>
  <si>
    <t>JAN</t>
  </si>
  <si>
    <t>FEB</t>
  </si>
  <si>
    <t>MAR</t>
  </si>
  <si>
    <t>APR</t>
  </si>
  <si>
    <t>Monthly NCA Credited</t>
  </si>
  <si>
    <t>Monthly NCA Utilized</t>
  </si>
  <si>
    <t>MAY</t>
  </si>
  <si>
    <t>JUNE</t>
  </si>
  <si>
    <t>JULY</t>
  </si>
  <si>
    <t>NCA Utilized / NCAs Credited - Flow</t>
  </si>
  <si>
    <t>NCA UtiIized / NCAs Credited - Cumulative</t>
  </si>
  <si>
    <t>AUGUST</t>
  </si>
  <si>
    <t>SEPTEMBER</t>
  </si>
  <si>
    <t>OCTOBER</t>
  </si>
  <si>
    <t>NOVEMBER</t>
  </si>
  <si>
    <t>DECEMBER</t>
  </si>
  <si>
    <t>AS OF DECEMBER</t>
  </si>
  <si>
    <t>NCAs CREDITED VS NCA UTILIZATION, JANUARY-DECEMBER 2015</t>
  </si>
  <si>
    <r>
      <t xml:space="preserve">REPORT ON UTILIZATION </t>
    </r>
    <r>
      <rPr>
        <vertAlign val="superscript"/>
        <sz val="10"/>
        <rFont val="Arial"/>
        <family val="2"/>
      </rPr>
      <t>/1</t>
    </r>
    <r>
      <rPr>
        <sz val="10"/>
        <rFont val="Arial"/>
      </rPr>
      <t xml:space="preserve"> OF NOTICES OF CASH ALLOCATIONS (NCAs) </t>
    </r>
    <r>
      <rPr>
        <vertAlign val="superscript"/>
        <sz val="10"/>
        <rFont val="Arial"/>
        <family val="2"/>
      </rPr>
      <t>/2</t>
    </r>
    <r>
      <rPr>
        <sz val="10"/>
        <rFont val="Arial"/>
      </rPr>
      <t xml:space="preserve"> FOR NATIONAL GOVERNMENT AGENCIES AND BUDGETARY SUPPORT TO GOCCs AND LGUs</t>
    </r>
  </si>
  <si>
    <t>AS OF DECEMBER 31, 2015</t>
  </si>
  <si>
    <t>(in thousand pesos)</t>
  </si>
  <si>
    <t>DEPARTMENT</t>
  </si>
  <si>
    <r>
      <t>NCA RELEASES</t>
    </r>
    <r>
      <rPr>
        <vertAlign val="superscript"/>
        <sz val="10"/>
        <rFont val="Arial"/>
      </rPr>
      <t>/3</t>
    </r>
  </si>
  <si>
    <r>
      <t>NCAs UTILIZED</t>
    </r>
    <r>
      <rPr>
        <vertAlign val="superscript"/>
        <sz val="10"/>
        <rFont val="Arial"/>
      </rPr>
      <t>/4</t>
    </r>
  </si>
  <si>
    <t xml:space="preserve">UNUSED NCAs </t>
  </si>
  <si>
    <r>
      <t>UTILIZATION RATIO (%)</t>
    </r>
    <r>
      <rPr>
        <vertAlign val="superscript"/>
        <sz val="10"/>
        <rFont val="Arial"/>
      </rPr>
      <t>/5</t>
    </r>
  </si>
  <si>
    <t>Q1</t>
  </si>
  <si>
    <t>Q2</t>
  </si>
  <si>
    <t>Q3</t>
  </si>
  <si>
    <t>Q4</t>
  </si>
  <si>
    <t>As of end       December</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</si>
  <si>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</si>
  <si>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</si>
  <si>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</si>
  <si>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</si>
  <si>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</si>
  <si>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</si>
  <si>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</si>
  <si>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</si>
  <si>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</si>
  <si>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</si>
  <si>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</si>
  <si>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</si>
  <si>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</si>
  <si>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</si>
  <si>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</si>
  <si>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</si>
  <si>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</si>
  <si>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</si>
  <si>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</si>
  <si>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</si>
  <si>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</si>
  <si>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</si>
  <si>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</si>
  <si>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</si>
  <si>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Dept. of Transportation and Communications</t>
  </si>
  <si>
    <t>National Economic and Development Authority</t>
  </si>
  <si>
    <t>Presidential Communications Operations Office</t>
  </si>
  <si>
    <t>Other Executive Offices</t>
  </si>
  <si>
    <t>Autonomous Region in Muslim Mindanao</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</si>
  <si>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</si>
  <si>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</si>
  <si>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</si>
  <si>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</si>
  <si>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</si>
  <si>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</si>
  <si>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</si>
  <si>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</si>
  <si>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</si>
  <si>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t>
    </r>
    <r>
      <rPr>
        <vertAlign val="superscript"/>
        <sz val="10"/>
        <rFont val="Arial"/>
      </rPr>
      <t>/7</t>
    </r>
  </si>
  <si>
    <r>
      <t>Allotment to Local Government Units</t>
    </r>
    <r>
      <rPr>
        <vertAlign val="superscript"/>
        <sz val="10"/>
        <rFont val="Arial"/>
      </rPr>
      <t>/8</t>
    </r>
  </si>
  <si>
    <t xml:space="preserve">  o.w.  Metropolitan Manila Development Authority
          (Fund 101)</t>
  </si>
  <si>
    <t>/1</t>
  </si>
  <si>
    <t>Source: Report of MDS-Government Servicing Banks as of December 2015</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</si>
  <si>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</si>
  <si>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</si>
  <si>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</si>
  <si>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</si>
  <si>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</si>
  <si>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</si>
  <si>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</si>
  <si>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</si>
  <si>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</si>
  <si>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 xml:space="preserve">DBM: inclusive of grants from AECID </t>
  </si>
  <si>
    <t>/7</t>
  </si>
  <si>
    <t>BSGC: Total budget support covered by NCA releases (i.e. subsidy and equity). Details to be coordinated with Bureau of Treasury</t>
  </si>
  <si>
    <t>/8</t>
  </si>
  <si>
    <t>ALGU: inclusive of IRA, special shares for LGUs, MMDA and other transfers to LGUs</t>
  </si>
  <si>
    <t>STATUS OF NCA UTILIZATION (Net Trust and Working Fund), as of December 31, 2015</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</si>
  <si>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</si>
  <si>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</si>
  <si>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</si>
  <si>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</si>
  <si>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</si>
  <si>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</si>
  <si>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</si>
  <si>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</si>
  <si>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</si>
  <si>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</si>
  <si>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t>Sub-total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</si>
  <si>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</si>
  <si>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</si>
  <si>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</si>
  <si>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</si>
  <si>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</si>
  <si>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</si>
  <si>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</si>
  <si>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</si>
  <si>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 xml:space="preserve">    The Pres. Off    </t>
  </si>
  <si>
    <t>OVP</t>
  </si>
  <si>
    <t xml:space="preserve">   OVP</t>
  </si>
  <si>
    <t>DAR</t>
  </si>
  <si>
    <t xml:space="preserve">   OSEC</t>
  </si>
  <si>
    <t>DA</t>
  </si>
  <si>
    <t xml:space="preserve">   ACPC</t>
  </si>
  <si>
    <t xml:space="preserve">   BFAR</t>
  </si>
  <si>
    <t xml:space="preserve">   CODA</t>
  </si>
  <si>
    <t xml:space="preserve">   FIDA</t>
  </si>
  <si>
    <t xml:space="preserve">   LDC</t>
  </si>
  <si>
    <t xml:space="preserve">   NAFC</t>
  </si>
  <si>
    <t xml:space="preserve">   NMIS</t>
  </si>
  <si>
    <t xml:space="preserve">   PCC</t>
  </si>
  <si>
    <t xml:space="preserve">   PCPHDM (BUPHIRE)</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</si>
  <si>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</si>
  <si>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</si>
  <si>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</si>
  <si>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</si>
  <si>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</si>
  <si>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</si>
  <si>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</si>
  <si>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</si>
  <si>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</si>
  <si>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</si>
  <si>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</si>
  <si>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</si>
  <si>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</si>
  <si>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</si>
  <si>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</si>
  <si>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</si>
  <si>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</si>
  <si>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</si>
  <si>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</si>
  <si>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</si>
  <si>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</si>
  <si>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</si>
  <si>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</si>
  <si>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</si>
  <si>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</si>
  <si>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</si>
  <si>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CDA</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</si>
  <si>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</si>
  <si>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</si>
  <si>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</si>
  <si>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</si>
  <si>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</si>
  <si>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</si>
  <si>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</si>
  <si>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</si>
  <si>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</si>
  <si>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</si>
  <si>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</si>
  <si>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</si>
  <si>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</si>
  <si>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</si>
  <si>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</si>
  <si>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</si>
  <si>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</si>
  <si>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</si>
  <si>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</si>
  <si>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</si>
  <si>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</si>
  <si>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</si>
  <si>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</si>
  <si>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</si>
  <si>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</si>
  <si>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</si>
  <si>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</si>
  <si>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</si>
  <si>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</si>
  <si>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</si>
  <si>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</si>
  <si>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</si>
  <si>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</si>
  <si>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</si>
  <si>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</si>
  <si>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</si>
  <si>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</si>
  <si>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 xml:space="preserve">   TESDA</t>
  </si>
  <si>
    <t>DND</t>
  </si>
  <si>
    <t>DND-Level Central Adm. &amp;  Support</t>
  </si>
  <si>
    <t>OSEC</t>
  </si>
  <si>
    <t>GA</t>
  </si>
  <si>
    <t>NDCP</t>
  </si>
  <si>
    <t>OCD</t>
  </si>
  <si>
    <t>PVAO</t>
  </si>
  <si>
    <t>VMMC</t>
  </si>
  <si>
    <t>AFP</t>
  </si>
  <si>
    <t>PA</t>
  </si>
  <si>
    <t>PAF</t>
  </si>
  <si>
    <t>PN</t>
  </si>
  <si>
    <t>Joint Level Central Adm. &amp; Support</t>
  </si>
  <si>
    <t>GHQ</t>
  </si>
  <si>
    <t>DPWH</t>
  </si>
  <si>
    <t xml:space="preserve">     OSEC</t>
  </si>
  <si>
    <t>DOST</t>
  </si>
  <si>
    <t xml:space="preserve">    OSEC</t>
  </si>
  <si>
    <t xml:space="preserve">    ASTI</t>
  </si>
  <si>
    <t xml:space="preserve">    FNRI</t>
  </si>
  <si>
    <t xml:space="preserve">    FPRDI</t>
  </si>
  <si>
    <t xml:space="preserve">    ITDI</t>
  </si>
  <si>
    <t xml:space="preserve">    ICTO</t>
  </si>
  <si>
    <t xml:space="preserve">    MIRDC</t>
  </si>
  <si>
    <t xml:space="preserve">    NAST</t>
  </si>
  <si>
    <t xml:space="preserve">    NRCP</t>
  </si>
  <si>
    <t xml:space="preserve">    PAGASA</t>
  </si>
  <si>
    <t xml:space="preserve">    PCAANRRD (PCAMRD + PCAFNRRD)</t>
  </si>
  <si>
    <t xml:space="preserve">    PCHRD</t>
  </si>
  <si>
    <t xml:space="preserve">    PCIEETRD (PCIERD + PCASTRD)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</si>
  <si>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</si>
  <si>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</si>
  <si>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</si>
  <si>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</si>
  <si>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</si>
  <si>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</si>
  <si>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</si>
  <si>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</si>
  <si>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</si>
  <si>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</si>
  <si>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</si>
  <si>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</si>
  <si>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</si>
  <si>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</si>
  <si>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</si>
  <si>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</si>
  <si>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</si>
  <si>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</si>
  <si>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</si>
  <si>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</si>
  <si>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CMDF</t>
  </si>
  <si>
    <t xml:space="preserve">    PTTC</t>
  </si>
  <si>
    <t xml:space="preserve">    PDDCP</t>
  </si>
  <si>
    <t>DOTC</t>
  </si>
  <si>
    <t xml:space="preserve">    CAB</t>
  </si>
  <si>
    <t xml:space="preserve">    MARINA</t>
  </si>
  <si>
    <t xml:space="preserve">    OTC</t>
  </si>
  <si>
    <t xml:space="preserve">    OTS</t>
  </si>
  <si>
    <t xml:space="preserve">    PCG</t>
  </si>
  <si>
    <t xml:space="preserve">    TRB</t>
  </si>
  <si>
    <t>NEDA</t>
  </si>
  <si>
    <t xml:space="preserve">    ODG</t>
  </si>
  <si>
    <t xml:space="preserve">    NSCB</t>
  </si>
  <si>
    <t xml:space="preserve">    NSO</t>
  </si>
  <si>
    <t xml:space="preserve">    PNVSCA</t>
  </si>
  <si>
    <t xml:space="preserve">    PPPCP</t>
  </si>
  <si>
    <t xml:space="preserve">    SRTC</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</si>
  <si>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</si>
  <si>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</si>
  <si>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</si>
  <si>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</si>
  <si>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</si>
  <si>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</si>
  <si>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</si>
  <si>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</si>
  <si>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</si>
  <si>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</si>
  <si>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</si>
  <si>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</si>
  <si>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</si>
  <si>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</si>
  <si>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</si>
  <si>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</si>
  <si>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</si>
  <si>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</si>
  <si>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</si>
  <si>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</si>
  <si>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</si>
  <si>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</si>
  <si>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</si>
  <si>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</si>
  <si>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</si>
  <si>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</si>
  <si>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</si>
  <si>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</si>
  <si>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t>
  </si>
  <si>
    <t xml:space="preserve">      NHCP (NHI)</t>
  </si>
  <si>
    <t xml:space="preserve">     NLP</t>
  </si>
  <si>
    <t xml:space="preserve">     NAP (RMAO) </t>
  </si>
  <si>
    <t xml:space="preserve">   NCIP</t>
  </si>
  <si>
    <t xml:space="preserve">   NCMF (OMA)</t>
  </si>
  <si>
    <t xml:space="preserve">   NICA</t>
  </si>
  <si>
    <t xml:space="preserve">   NSC  </t>
  </si>
  <si>
    <t xml:space="preserve">   NTC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</si>
  <si>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</si>
  <si>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</si>
  <si>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</si>
  <si>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</si>
  <si>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</si>
  <si>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</si>
  <si>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</si>
  <si>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</si>
  <si>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PCDSPO</t>
  </si>
  <si>
    <t xml:space="preserve">   PLLO</t>
  </si>
  <si>
    <t xml:space="preserve">   PMS</t>
  </si>
  <si>
    <t>AR</t>
  </si>
  <si>
    <t xml:space="preserve">    ARMM</t>
  </si>
  <si>
    <t>JLEC</t>
  </si>
  <si>
    <t xml:space="preserve">     LEDAC</t>
  </si>
  <si>
    <t>JUDICIARY</t>
  </si>
  <si>
    <t xml:space="preserve">     SCPLC </t>
  </si>
  <si>
    <t xml:space="preserve">     PET   </t>
  </si>
  <si>
    <t xml:space="preserve">     SB</t>
  </si>
  <si>
    <t xml:space="preserve">     CA</t>
  </si>
  <si>
    <t xml:space="preserve">     CTA</t>
  </si>
  <si>
    <t>CSC</t>
  </si>
  <si>
    <t xml:space="preserve">     CSC</t>
  </si>
  <si>
    <t xml:space="preserve">     CESB</t>
  </si>
  <si>
    <t>COA</t>
  </si>
  <si>
    <t xml:space="preserve">    COA   </t>
  </si>
  <si>
    <t>COMELEC</t>
  </si>
  <si>
    <t xml:space="preserve">    COMELEC  </t>
  </si>
  <si>
    <t>OMBUDSMAN</t>
  </si>
  <si>
    <t xml:space="preserve">    OMB</t>
  </si>
  <si>
    <t>CHR</t>
  </si>
  <si>
    <t xml:space="preserve">    CHR</t>
  </si>
  <si>
    <t>Sub-Total, Departments</t>
  </si>
  <si>
    <t>Special Purpose Funds (SPFs)</t>
  </si>
  <si>
    <t xml:space="preserve">BSGC   </t>
  </si>
  <si>
    <t>ALGU</t>
  </si>
  <si>
    <t xml:space="preserve">    IRA</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</si>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</sst>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42"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sz val="10"/>
      <name val="Arial"/>
    </font>
    <font>
      <vertAlign val="superscript"/>
      <sz val="10"/>
      <name val="Arial"/>
      <family val="2"/>
    </font>
    <font>
      <vertAlign val="superscript"/>
      <sz val="10"/>
      <name val="Arial"/>
    </font>
    <font>
      <b/>
      <sz val="10"/>
      <name val="Arial"/>
    </font>
    <font>
      <b/>
      <i/>
      <sz val="10"/>
      <name val="Arial"/>
      <family val="2"/>
    </font>
    <font>
      <i/>
      <sz val="10"/>
      <name val="Arial"/>
      <family val="2"/>
    </font>
    <font>
      <u val="singleAccounting"/>
      <sz val="10"/>
      <name val="Arial"/>
    </font>
    <font>
      <b/>
      <sz val="9"/>
      <name val="Arial"/>
      <family val="2"/>
    </font>
    <font>
      <sz val="8"/>
      <name val="Arial"/>
      <family val="2"/>
    </font>
    <font>
      <b/>
      <sz val="9"/>
      <name val="Arial Black"/>
      <family val="2"/>
    </font>
    <font>
      <sz val="9"/>
      <color indexed="10"/>
      <name val="Arial"/>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i/>
      <sz val="8"/>
      <name val="Arial"/>
      <family val="2"/>
    </font>
    <font>
      <sz val="8"/>
      <color indexed="12"/>
      <name val="Arial"/>
      <family val="2"/>
    </font>
    <font>
      <b/>
      <i/>
      <sz val="8"/>
      <name val="Arial"/>
      <family val="2"/>
    </font>
    <font>
      <sz val="8"/>
      <color indexed="12"/>
      <name val="Arial"/>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20" fillId="0" borderId="0" applyFont="0" applyFill="0" applyBorder="0" applyAlignment="0" applyProtection="0"/>
  </cellStyleXfs>
  <cellXfs count="110">
    <xf numFmtId="0" fontId="0" fillId="0" borderId="0" xfId="0"/>
    <xf numFmtId="0" fontId="0" fillId="0" borderId="0" xfId="0" applyAlignment="1">
      <alignment horizontal="center"/>
    </xf>
    <xf numFmtId="41" fontId="0" fillId="0" borderId="0" xfId="0" applyNumberFormat="1"/>
    <xf numFmtId="165" fontId="0" fillId="0" borderId="0" xfId="0" applyNumberFormat="1"/>
    <xf numFmtId="164" fontId="0" fillId="0" borderId="0" xfId="0" applyNumberFormat="1"/>
    <xf numFmtId="0" fontId="20" fillId="0" borderId="0" xfId="0" applyNumberFormat="1" applyFont="1" applyAlignment="1"/>
    <xf numFmtId="0" fontId="20" fillId="0" borderId="0" xfId="0" applyNumberFormat="1" applyFont="1"/>
    <xf numFmtId="0" fontId="20" fillId="0" borderId="0" xfId="0" applyFont="1"/>
    <xf numFmtId="0"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NumberFormat="1" applyFont="1" applyAlignment="1">
      <alignment horizontal="center"/>
    </xf>
    <xf numFmtId="41" fontId="20" fillId="0" borderId="0" xfId="0" applyNumberFormat="1" applyFont="1"/>
    <xf numFmtId="43" fontId="20" fillId="0" borderId="0" xfId="0" applyNumberFormat="1" applyFont="1"/>
    <xf numFmtId="0" fontId="23" fillId="0" borderId="0" xfId="0" applyNumberFormat="1" applyFont="1"/>
    <xf numFmtId="41" fontId="23" fillId="0" borderId="0" xfId="0" applyNumberFormat="1" applyFont="1"/>
    <xf numFmtId="164" fontId="24" fillId="0" borderId="0" xfId="0" applyNumberFormat="1" applyFont="1"/>
    <xf numFmtId="0" fontId="23" fillId="0" borderId="0" xfId="0" applyFont="1"/>
    <xf numFmtId="164" fontId="25" fillId="0" borderId="0" xfId="0" applyNumberFormat="1" applyFont="1"/>
    <xf numFmtId="41" fontId="26" fillId="0" borderId="0" xfId="0" applyNumberFormat="1" applyFont="1"/>
    <xf numFmtId="0" fontId="20" fillId="0" borderId="0" xfId="43" applyNumberFormat="1" applyFont="1"/>
    <xf numFmtId="0" fontId="20" fillId="0" borderId="0" xfId="0" applyNumberFormat="1" applyFont="1" applyFill="1"/>
    <xf numFmtId="0" fontId="20" fillId="0" borderId="0" xfId="0" applyNumberFormat="1" applyFont="1" applyAlignment="1">
      <alignment wrapText="1"/>
    </xf>
    <xf numFmtId="164" fontId="20" fillId="0" borderId="0" xfId="0" applyNumberFormat="1" applyFont="1"/>
    <xf numFmtId="0" fontId="20" fillId="0" borderId="11" xfId="0" applyNumberFormat="1" applyFont="1" applyBorder="1"/>
    <xf numFmtId="41" fontId="20" fillId="0" borderId="11" xfId="0" applyNumberFormat="1" applyFont="1" applyBorder="1"/>
    <xf numFmtId="0" fontId="20" fillId="0" borderId="11" xfId="0" applyFont="1" applyBorder="1"/>
    <xf numFmtId="0" fontId="20" fillId="0" borderId="0" xfId="0" applyNumberFormat="1" applyFont="1" applyBorder="1"/>
    <xf numFmtId="41" fontId="20" fillId="0" borderId="0" xfId="0" applyNumberFormat="1" applyFont="1" applyBorder="1"/>
    <xf numFmtId="0" fontId="20" fillId="0" borderId="0" xfId="0" applyFont="1" applyBorder="1"/>
    <xf numFmtId="0" fontId="20" fillId="0" borderId="0" xfId="0" applyNumberFormat="1" applyFont="1" applyBorder="1" applyAlignment="1"/>
    <xf numFmtId="0" fontId="27" fillId="24" borderId="0" xfId="0" applyFont="1" applyFill="1" applyAlignment="1"/>
    <xf numFmtId="0" fontId="28" fillId="24" borderId="0" xfId="0" applyFont="1" applyFill="1"/>
    <xf numFmtId="164" fontId="28" fillId="24" borderId="0" xfId="43" applyNumberFormat="1" applyFont="1" applyFill="1" applyBorder="1"/>
    <xf numFmtId="0" fontId="28" fillId="0" borderId="0" xfId="0" applyFont="1" applyFill="1"/>
    <xf numFmtId="0" fontId="29" fillId="24" borderId="0" xfId="0" applyFont="1" applyFill="1" applyBorder="1" applyAlignment="1">
      <alignment horizontal="left"/>
    </xf>
    <xf numFmtId="41" fontId="28" fillId="24" borderId="0" xfId="0" applyNumberFormat="1" applyFont="1" applyFill="1" applyBorder="1" applyAlignment="1">
      <alignment horizontal="left"/>
    </xf>
    <xf numFmtId="0" fontId="19" fillId="0" borderId="0" xfId="0" applyFont="1" applyFill="1" applyBorder="1"/>
    <xf numFmtId="0" fontId="30" fillId="25" borderId="0" xfId="0" applyFont="1" applyFill="1" applyBorder="1"/>
    <xf numFmtId="0" fontId="31" fillId="24" borderId="0" xfId="0" applyFont="1" applyFill="1" applyBorder="1" applyAlignment="1">
      <alignment horizontal="left"/>
    </xf>
    <xf numFmtId="41" fontId="19" fillId="24" borderId="0" xfId="0" applyNumberFormat="1" applyFont="1" applyFill="1"/>
    <xf numFmtId="0" fontId="31" fillId="24" borderId="0" xfId="0" applyFont="1" applyFill="1" applyBorder="1"/>
    <xf numFmtId="41" fontId="28" fillId="24" borderId="0" xfId="0" applyNumberFormat="1" applyFont="1" applyFill="1" applyBorder="1"/>
    <xf numFmtId="0" fontId="31" fillId="26" borderId="12" xfId="0" applyFont="1" applyFill="1" applyBorder="1" applyAlignment="1">
      <alignment horizontal="center" vertical="center"/>
    </xf>
    <xf numFmtId="164" fontId="31" fillId="26" borderId="12" xfId="43" applyNumberFormat="1" applyFont="1" applyFill="1" applyBorder="1" applyAlignment="1"/>
    <xf numFmtId="164" fontId="31" fillId="26" borderId="13" xfId="43" applyNumberFormat="1" applyFont="1" applyFill="1" applyBorder="1" applyAlignment="1"/>
    <xf numFmtId="164" fontId="31" fillId="26" borderId="14" xfId="43" applyNumberFormat="1" applyFont="1" applyFill="1" applyBorder="1" applyAlignment="1"/>
    <xf numFmtId="164" fontId="31" fillId="26" borderId="15" xfId="43" applyNumberFormat="1" applyFont="1" applyFill="1" applyBorder="1" applyAlignment="1"/>
    <xf numFmtId="0" fontId="31" fillId="26" borderId="16" xfId="0" applyFont="1" applyFill="1" applyBorder="1" applyAlignment="1">
      <alignment horizontal="center" vertical="center"/>
    </xf>
    <xf numFmtId="0" fontId="32" fillId="26" borderId="16" xfId="0" applyFont="1" applyFill="1" applyBorder="1" applyAlignment="1">
      <alignment horizontal="center" vertical="center" wrapText="1"/>
    </xf>
    <xf numFmtId="164" fontId="31" fillId="26" borderId="17" xfId="43" applyNumberFormat="1" applyFont="1" applyFill="1" applyBorder="1" applyAlignment="1">
      <alignment horizontal="center"/>
    </xf>
    <xf numFmtId="164" fontId="31" fillId="26" borderId="11" xfId="43" applyNumberFormat="1" applyFont="1" applyFill="1" applyBorder="1" applyAlignment="1">
      <alignment horizontal="center"/>
    </xf>
    <xf numFmtId="164" fontId="31" fillId="26" borderId="18" xfId="43" applyNumberFormat="1" applyFont="1" applyFill="1" applyBorder="1" applyAlignment="1">
      <alignment horizontal="center"/>
    </xf>
    <xf numFmtId="0" fontId="31" fillId="26" borderId="16" xfId="0" applyFont="1" applyFill="1" applyBorder="1" applyAlignment="1">
      <alignment horizontal="center" vertical="center" wrapText="1"/>
    </xf>
    <xf numFmtId="0" fontId="31" fillId="26" borderId="19" xfId="0" applyFont="1" applyFill="1" applyBorder="1" applyAlignment="1">
      <alignment horizontal="center" vertical="center" wrapText="1"/>
    </xf>
    <xf numFmtId="164" fontId="35" fillId="26" borderId="19" xfId="43" applyNumberFormat="1" applyFont="1" applyFill="1" applyBorder="1" applyAlignment="1">
      <alignment horizontal="center" vertical="center" wrapText="1"/>
    </xf>
    <xf numFmtId="0" fontId="31" fillId="26" borderId="20" xfId="0" applyFont="1" applyFill="1" applyBorder="1" applyAlignment="1">
      <alignment horizontal="center" vertical="center"/>
    </xf>
    <xf numFmtId="0" fontId="0" fillId="0" borderId="21" xfId="0" applyBorder="1"/>
    <xf numFmtId="0" fontId="31" fillId="26" borderId="10" xfId="0" applyFont="1" applyFill="1" applyBorder="1" applyAlignment="1">
      <alignment horizontal="center" vertical="center" wrapText="1"/>
    </xf>
    <xf numFmtId="0" fontId="31" fillId="26" borderId="21" xfId="0" applyFont="1" applyFill="1" applyBorder="1" applyAlignment="1">
      <alignment horizontal="center" vertical="center" wrapText="1"/>
    </xf>
    <xf numFmtId="0" fontId="31" fillId="26" borderId="18" xfId="0" applyFont="1" applyFill="1" applyBorder="1" applyAlignment="1">
      <alignment horizontal="center" vertical="center" wrapText="1"/>
    </xf>
    <xf numFmtId="164" fontId="35" fillId="26" borderId="18" xfId="43" applyNumberFormat="1" applyFont="1" applyFill="1" applyBorder="1" applyAlignment="1">
      <alignment horizontal="center" vertical="center" wrapText="1"/>
    </xf>
    <xf numFmtId="0" fontId="31" fillId="0" borderId="0" xfId="0" applyFont="1" applyAlignment="1">
      <alignment horizontal="center"/>
    </xf>
    <xf numFmtId="164" fontId="28" fillId="0" borderId="0" xfId="43" applyNumberFormat="1" applyFont="1" applyBorder="1"/>
    <xf numFmtId="0" fontId="28" fillId="0" borderId="0" xfId="0" applyFont="1"/>
    <xf numFmtId="0" fontId="31" fillId="0" borderId="0" xfId="0" applyFont="1" applyAlignment="1">
      <alignment horizontal="left"/>
    </xf>
    <xf numFmtId="0" fontId="37" fillId="0" borderId="0" xfId="0" applyFont="1" applyAlignment="1">
      <alignment horizontal="left" indent="1"/>
    </xf>
    <xf numFmtId="164" fontId="28" fillId="0" borderId="11" xfId="43" applyNumberFormat="1" applyFont="1" applyBorder="1" applyAlignment="1">
      <alignment horizontal="right"/>
    </xf>
    <xf numFmtId="164" fontId="38" fillId="0" borderId="0" xfId="43" applyNumberFormat="1" applyFont="1" applyBorder="1" applyAlignment="1"/>
    <xf numFmtId="0" fontId="28" fillId="0" borderId="0" xfId="0" applyFont="1" applyAlignment="1">
      <alignment horizontal="left" indent="1"/>
    </xf>
    <xf numFmtId="164" fontId="28" fillId="0" borderId="0" xfId="43" applyNumberFormat="1" applyFont="1"/>
    <xf numFmtId="164" fontId="38" fillId="0" borderId="0" xfId="43" applyNumberFormat="1" applyFont="1" applyAlignment="1"/>
    <xf numFmtId="0" fontId="28" fillId="0" borderId="0" xfId="0" applyFont="1" applyAlignment="1" applyProtection="1">
      <alignment horizontal="left" indent="1"/>
      <protection locked="0"/>
    </xf>
    <xf numFmtId="164" fontId="28" fillId="0" borderId="11" xfId="43" applyNumberFormat="1" applyFont="1" applyBorder="1"/>
    <xf numFmtId="0" fontId="28" fillId="0" borderId="0" xfId="0" quotePrefix="1" applyFont="1" applyAlignment="1">
      <alignment horizontal="left" indent="1"/>
    </xf>
    <xf numFmtId="0" fontId="39" fillId="0" borderId="0" xfId="0" applyFont="1" applyAlignment="1">
      <alignment horizontal="left" indent="1"/>
    </xf>
    <xf numFmtId="37" fontId="28" fillId="0" borderId="11" xfId="43" applyNumberFormat="1" applyFont="1" applyBorder="1" applyAlignment="1">
      <alignment horizontal="right"/>
    </xf>
    <xf numFmtId="0" fontId="28" fillId="0" borderId="0" xfId="0" applyFont="1" applyAlignment="1">
      <alignment horizontal="left" wrapText="1" indent="2"/>
    </xf>
    <xf numFmtId="37" fontId="28" fillId="0" borderId="0" xfId="43" applyNumberFormat="1" applyFont="1"/>
    <xf numFmtId="0" fontId="28" fillId="0" borderId="0" xfId="0" applyFont="1" applyAlignment="1">
      <alignment horizontal="left" indent="3"/>
    </xf>
    <xf numFmtId="0" fontId="28" fillId="0" borderId="0" xfId="0" applyFont="1" applyAlignment="1">
      <alignment horizontal="left" indent="4"/>
    </xf>
    <xf numFmtId="0" fontId="28" fillId="0" borderId="0" xfId="0" applyFont="1" applyAlignment="1">
      <alignment horizontal="left" indent="2"/>
    </xf>
    <xf numFmtId="0" fontId="28" fillId="0" borderId="0" xfId="0" applyFont="1" applyAlignment="1">
      <alignment horizontal="left" wrapText="1" indent="3"/>
    </xf>
    <xf numFmtId="37" fontId="38" fillId="0" borderId="0" xfId="43" applyNumberFormat="1" applyFont="1" applyAlignment="1"/>
    <xf numFmtId="0" fontId="28" fillId="0" borderId="0" xfId="0" applyFont="1" applyFill="1" applyAlignment="1">
      <alignment horizontal="left" indent="1"/>
    </xf>
    <xf numFmtId="164" fontId="20" fillId="0" borderId="0" xfId="43" applyNumberFormat="1" applyFont="1" applyBorder="1"/>
    <xf numFmtId="164" fontId="25" fillId="0" borderId="0" xfId="43" applyNumberFormat="1" applyFont="1" applyBorder="1" applyAlignment="1"/>
    <xf numFmtId="0" fontId="31" fillId="0" borderId="0" xfId="0" applyFont="1" applyAlignment="1">
      <alignment wrapText="1"/>
    </xf>
    <xf numFmtId="164" fontId="28" fillId="0" borderId="22" xfId="43" applyNumberFormat="1" applyFont="1" applyBorder="1"/>
    <xf numFmtId="0" fontId="31" fillId="0" borderId="0" xfId="0" applyFont="1" applyAlignment="1">
      <alignment horizontal="left" indent="1"/>
    </xf>
    <xf numFmtId="0" fontId="28" fillId="25" borderId="0" xfId="0" applyFont="1" applyFill="1" applyAlignment="1">
      <alignment horizontal="left" indent="1"/>
    </xf>
    <xf numFmtId="164" fontId="28" fillId="25" borderId="0" xfId="43" applyNumberFormat="1" applyFont="1" applyFill="1"/>
    <xf numFmtId="164" fontId="38" fillId="25" borderId="0" xfId="43" applyNumberFormat="1" applyFont="1" applyFill="1" applyAlignment="1"/>
    <xf numFmtId="41" fontId="38" fillId="25" borderId="0" xfId="43" applyNumberFormat="1" applyFont="1" applyFill="1" applyAlignment="1"/>
    <xf numFmtId="0" fontId="28" fillId="25" borderId="0" xfId="0" applyFont="1" applyFill="1" applyAlignment="1">
      <alignment horizontal="left" wrapText="1" indent="2"/>
    </xf>
    <xf numFmtId="164" fontId="28" fillId="0" borderId="0" xfId="0" applyNumberFormat="1" applyFont="1"/>
    <xf numFmtId="0" fontId="28" fillId="0" borderId="0" xfId="0" applyFont="1" applyAlignment="1">
      <alignment horizontal="left" wrapText="1" indent="1"/>
    </xf>
    <xf numFmtId="164" fontId="28" fillId="0" borderId="22" xfId="43" applyNumberFormat="1" applyFont="1" applyBorder="1" applyAlignment="1">
      <alignment horizontal="right"/>
    </xf>
    <xf numFmtId="164" fontId="38" fillId="0" borderId="11" xfId="43" applyNumberFormat="1" applyFont="1" applyBorder="1" applyAlignment="1"/>
    <xf numFmtId="0" fontId="31" fillId="0" borderId="0" xfId="0" applyFont="1" applyAlignment="1">
      <alignment horizontal="left" wrapText="1" indent="1"/>
    </xf>
    <xf numFmtId="0" fontId="31" fillId="0" borderId="0" xfId="0" applyFont="1" applyFill="1" applyAlignment="1">
      <alignment horizontal="left"/>
    </xf>
    <xf numFmtId="164" fontId="31" fillId="0" borderId="23" xfId="43" applyNumberFormat="1" applyFont="1" applyFill="1" applyBorder="1"/>
    <xf numFmtId="164" fontId="40" fillId="0" borderId="23" xfId="43" applyNumberFormat="1" applyFont="1" applyFill="1" applyBorder="1" applyAlignment="1"/>
    <xf numFmtId="0" fontId="31" fillId="0" borderId="0" xfId="0" applyFont="1" applyFill="1"/>
    <xf numFmtId="0" fontId="19" fillId="0" borderId="0" xfId="0" applyFont="1"/>
    <xf numFmtId="0" fontId="41" fillId="0" borderId="0" xfId="0" applyFont="1" applyBorder="1"/>
    <xf numFmtId="0" fontId="19" fillId="0" borderId="0" xfId="0" applyFont="1" applyBorder="1"/>
    <xf numFmtId="0" fontId="28" fillId="0" borderId="0" xfId="0" applyFont="1" applyBorder="1" applyAlignment="1">
      <alignment horizontal="left" wrapText="1"/>
    </xf>
    <xf numFmtId="0" fontId="28" fillId="0" borderId="0" xfId="0" applyFont="1" applyBorder="1"/>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3"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JANUARY-DECEMBER 2015</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40649197244879"/>
          <c:y val="3.2240437158469942E-2"/>
        </c:manualLayout>
      </c:layout>
      <c:overlay val="0"/>
      <c:spPr>
        <a:solidFill>
          <a:srgbClr val="FFFFFF"/>
        </a:solidFill>
        <a:ln w="25400">
          <a:noFill/>
        </a:ln>
      </c:spPr>
    </c:title>
    <c:autoTitleDeleted val="0"/>
    <c:plotArea>
      <c:layout>
        <c:manualLayout>
          <c:layoutTarget val="inner"/>
          <c:xMode val="edge"/>
          <c:yMode val="edge"/>
          <c:x val="0.19885779782633464"/>
          <c:y val="0.14198871323206094"/>
          <c:w val="0.74826564018407971"/>
          <c:h val="0.6294601876271938"/>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Graph!$B$4:$M$4</c:f>
              <c:strCache>
                <c:ptCount val="12"/>
                <c:pt idx="0">
                  <c:v>JAN</c:v>
                </c:pt>
                <c:pt idx="1">
                  <c:v>FEB</c:v>
                </c:pt>
                <c:pt idx="2">
                  <c:v>MAR</c:v>
                </c:pt>
                <c:pt idx="3">
                  <c:v>APR</c:v>
                </c:pt>
                <c:pt idx="4">
                  <c:v>MAY</c:v>
                </c:pt>
                <c:pt idx="5">
                  <c:v>JUNE</c:v>
                </c:pt>
                <c:pt idx="6">
                  <c:v>JULY</c:v>
                </c:pt>
                <c:pt idx="7">
                  <c:v>AUGUST</c:v>
                </c:pt>
                <c:pt idx="8">
                  <c:v>SEPTEMBER</c:v>
                </c:pt>
                <c:pt idx="9">
                  <c:v>OCTOBER</c:v>
                </c:pt>
                <c:pt idx="10">
                  <c:v>NOVEMBER</c:v>
                </c:pt>
                <c:pt idx="11">
                  <c:v>DECEMBER</c:v>
                </c:pt>
              </c:strCache>
            </c:strRef>
          </c:cat>
          <c:val>
            <c:numRef>
              <c:f>Graph!$B$5:$M$5</c:f>
              <c:numCache>
                <c:formatCode>_(* #,##0_);_(* \(#,##0\);_(* "-"??_);_(@_)</c:formatCode>
                <c:ptCount val="12"/>
                <c:pt idx="0">
                  <c:v>120084.249</c:v>
                </c:pt>
                <c:pt idx="1">
                  <c:v>117974.673</c:v>
                </c:pt>
                <c:pt idx="2">
                  <c:v>134770.33600000001</c:v>
                </c:pt>
                <c:pt idx="3">
                  <c:v>163258.33600000001</c:v>
                </c:pt>
                <c:pt idx="4">
                  <c:v>164957.74100000001</c:v>
                </c:pt>
                <c:pt idx="5">
                  <c:v>194750.492</c:v>
                </c:pt>
                <c:pt idx="6">
                  <c:v>168809.02100000001</c:v>
                </c:pt>
                <c:pt idx="7">
                  <c:v>140263.82699999999</c:v>
                </c:pt>
                <c:pt idx="8">
                  <c:v>130707.69</c:v>
                </c:pt>
                <c:pt idx="9">
                  <c:v>179089.87</c:v>
                </c:pt>
                <c:pt idx="10">
                  <c:v>160326.927</c:v>
                </c:pt>
                <c:pt idx="11">
                  <c:v>190380.785</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Graph!$B$4:$M$4</c:f>
              <c:strCache>
                <c:ptCount val="12"/>
                <c:pt idx="0">
                  <c:v>JAN</c:v>
                </c:pt>
                <c:pt idx="1">
                  <c:v>FEB</c:v>
                </c:pt>
                <c:pt idx="2">
                  <c:v>MAR</c:v>
                </c:pt>
                <c:pt idx="3">
                  <c:v>APR</c:v>
                </c:pt>
                <c:pt idx="4">
                  <c:v>MAY</c:v>
                </c:pt>
                <c:pt idx="5">
                  <c:v>JUNE</c:v>
                </c:pt>
                <c:pt idx="6">
                  <c:v>JULY</c:v>
                </c:pt>
                <c:pt idx="7">
                  <c:v>AUGUST</c:v>
                </c:pt>
                <c:pt idx="8">
                  <c:v>SEPTEMBER</c:v>
                </c:pt>
                <c:pt idx="9">
                  <c:v>OCTOBER</c:v>
                </c:pt>
                <c:pt idx="10">
                  <c:v>NOVEMBER</c:v>
                </c:pt>
                <c:pt idx="11">
                  <c:v>DECEMBER</c:v>
                </c:pt>
              </c:strCache>
            </c:strRef>
          </c:cat>
          <c:val>
            <c:numRef>
              <c:f>Graph!$B$6:$M$6</c:f>
              <c:numCache>
                <c:formatCode>_(* #,##0_);_(* \(#,##0\);_(* "-"??_);_(@_)</c:formatCode>
                <c:ptCount val="12"/>
                <c:pt idx="0">
                  <c:v>92682.652000000002</c:v>
                </c:pt>
                <c:pt idx="1">
                  <c:v>99324.567999999999</c:v>
                </c:pt>
                <c:pt idx="2">
                  <c:v>154436.571</c:v>
                </c:pt>
                <c:pt idx="3">
                  <c:v>118583.421</c:v>
                </c:pt>
                <c:pt idx="4">
                  <c:v>152587.19</c:v>
                </c:pt>
                <c:pt idx="5">
                  <c:v>226311.72200000001</c:v>
                </c:pt>
                <c:pt idx="6">
                  <c:v>124197.32799999999</c:v>
                </c:pt>
                <c:pt idx="7">
                  <c:v>133671.397</c:v>
                </c:pt>
                <c:pt idx="8">
                  <c:v>157599.32800000001</c:v>
                </c:pt>
                <c:pt idx="9">
                  <c:v>145017.89000000001</c:v>
                </c:pt>
                <c:pt idx="10">
                  <c:v>142912.58600000001</c:v>
                </c:pt>
                <c:pt idx="11">
                  <c:v>223037.2</c:v>
                </c:pt>
              </c:numCache>
            </c:numRef>
          </c:val>
        </c:ser>
        <c:dLbls>
          <c:showLegendKey val="0"/>
          <c:showVal val="0"/>
          <c:showCatName val="0"/>
          <c:showSerName val="0"/>
          <c:showPercent val="0"/>
          <c:showBubbleSize val="0"/>
        </c:dLbls>
        <c:gapWidth val="150"/>
        <c:axId val="219760584"/>
        <c:axId val="219760976"/>
      </c:barChart>
      <c:lineChart>
        <c:grouping val="standard"/>
        <c:varyColors val="0"/>
        <c:ser>
          <c:idx val="3"/>
          <c:order val="2"/>
          <c:tx>
            <c:strRef>
              <c:f>Graph!$A$7</c:f>
              <c:strCache>
                <c:ptCount val="1"/>
                <c:pt idx="0">
                  <c:v>NCA Utilized / NCAs Credited - Flow</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f>Graph!$B$4:$M$4</c:f>
              <c:strCache>
                <c:ptCount val="12"/>
                <c:pt idx="0">
                  <c:v>JAN</c:v>
                </c:pt>
                <c:pt idx="1">
                  <c:v>FEB</c:v>
                </c:pt>
                <c:pt idx="2">
                  <c:v>MAR</c:v>
                </c:pt>
                <c:pt idx="3">
                  <c:v>APR</c:v>
                </c:pt>
                <c:pt idx="4">
                  <c:v>MAY</c:v>
                </c:pt>
                <c:pt idx="5">
                  <c:v>JUNE</c:v>
                </c:pt>
                <c:pt idx="6">
                  <c:v>JULY</c:v>
                </c:pt>
                <c:pt idx="7">
                  <c:v>AUGUST</c:v>
                </c:pt>
                <c:pt idx="8">
                  <c:v>SEPTEMBER</c:v>
                </c:pt>
                <c:pt idx="9">
                  <c:v>OCTOBER</c:v>
                </c:pt>
                <c:pt idx="10">
                  <c:v>NOVEMBER</c:v>
                </c:pt>
                <c:pt idx="11">
                  <c:v>DECEMBER</c:v>
                </c:pt>
              </c:strCache>
            </c:strRef>
          </c:cat>
          <c:val>
            <c:numRef>
              <c:f>Graph!$B$7:$M$7</c:f>
              <c:numCache>
                <c:formatCode>_(* #,##0.0_);_(* \(#,##0.0\);_(* "-"??_);_(@_)</c:formatCode>
                <c:ptCount val="12"/>
                <c:pt idx="0">
                  <c:v>77.181356232656299</c:v>
                </c:pt>
                <c:pt idx="1">
                  <c:v>84.191433190071223</c:v>
                </c:pt>
                <c:pt idx="2">
                  <c:v>114.59240629926157</c:v>
                </c:pt>
                <c:pt idx="3">
                  <c:v>72.635446314974075</c:v>
                </c:pt>
                <c:pt idx="4">
                  <c:v>92.500775698668178</c:v>
                </c:pt>
                <c:pt idx="5">
                  <c:v>116.20598216511824</c:v>
                </c:pt>
                <c:pt idx="6">
                  <c:v>73.572684246536795</c:v>
                </c:pt>
                <c:pt idx="7">
                  <c:v>95.299978518338875</c:v>
                </c:pt>
                <c:pt idx="8">
                  <c:v>120.57387595175157</c:v>
                </c:pt>
                <c:pt idx="9">
                  <c:v>80.974926164165524</c:v>
                </c:pt>
                <c:pt idx="10">
                  <c:v>89.138230660405554</c:v>
                </c:pt>
                <c:pt idx="11">
                  <c:v>117.15320955315948</c:v>
                </c:pt>
              </c:numCache>
            </c:numRef>
          </c:val>
          <c:smooth val="0"/>
        </c:ser>
        <c:ser>
          <c:idx val="4"/>
          <c:order val="3"/>
          <c:tx>
            <c:strRef>
              <c:f>Graph!$A$8</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Graph!$B$4:$M$4</c:f>
              <c:strCache>
                <c:ptCount val="12"/>
                <c:pt idx="0">
                  <c:v>JAN</c:v>
                </c:pt>
                <c:pt idx="1">
                  <c:v>FEB</c:v>
                </c:pt>
                <c:pt idx="2">
                  <c:v>MAR</c:v>
                </c:pt>
                <c:pt idx="3">
                  <c:v>APR</c:v>
                </c:pt>
                <c:pt idx="4">
                  <c:v>MAY</c:v>
                </c:pt>
                <c:pt idx="5">
                  <c:v>JUNE</c:v>
                </c:pt>
                <c:pt idx="6">
                  <c:v>JULY</c:v>
                </c:pt>
                <c:pt idx="7">
                  <c:v>AUGUST</c:v>
                </c:pt>
                <c:pt idx="8">
                  <c:v>SEPTEMBER</c:v>
                </c:pt>
                <c:pt idx="9">
                  <c:v>OCTOBER</c:v>
                </c:pt>
                <c:pt idx="10">
                  <c:v>NOVEMBER</c:v>
                </c:pt>
                <c:pt idx="11">
                  <c:v>DECEMBER</c:v>
                </c:pt>
              </c:strCache>
            </c:strRef>
          </c:cat>
          <c:val>
            <c:numRef>
              <c:f>Graph!$B$8:$M$8</c:f>
              <c:numCache>
                <c:formatCode>_(* #,##0.0_);_(* \(#,##0.0\);_(* "-"??_);_(@_)</c:formatCode>
                <c:ptCount val="12"/>
                <c:pt idx="0">
                  <c:v>77.181356232656299</c:v>
                </c:pt>
                <c:pt idx="1">
                  <c:v>80.655334564608339</c:v>
                </c:pt>
                <c:pt idx="2">
                  <c:v>92.922908695111033</c:v>
                </c:pt>
                <c:pt idx="3">
                  <c:v>86.744632258734924</c:v>
                </c:pt>
                <c:pt idx="4">
                  <c:v>88.099067373438828</c:v>
                </c:pt>
                <c:pt idx="5">
                  <c:v>94.209651190973901</c:v>
                </c:pt>
                <c:pt idx="6">
                  <c:v>90.93735143313944</c:v>
                </c:pt>
                <c:pt idx="7">
                  <c:v>91.445223189987885</c:v>
                </c:pt>
                <c:pt idx="8">
                  <c:v>94.295931704361962</c:v>
                </c:pt>
                <c:pt idx="9">
                  <c:v>92.720893524110267</c:v>
                </c:pt>
                <c:pt idx="10">
                  <c:v>92.377968346595566</c:v>
                </c:pt>
                <c:pt idx="11">
                  <c:v>94.906539026515105</c:v>
                </c:pt>
              </c:numCache>
            </c:numRef>
          </c:val>
          <c:smooth val="0"/>
        </c:ser>
        <c:dLbls>
          <c:showLegendKey val="0"/>
          <c:showVal val="0"/>
          <c:showCatName val="0"/>
          <c:showSerName val="0"/>
          <c:showPercent val="0"/>
          <c:showBubbleSize val="0"/>
        </c:dLbls>
        <c:marker val="1"/>
        <c:smooth val="0"/>
        <c:axId val="369065752"/>
        <c:axId val="369066144"/>
      </c:lineChart>
      <c:catAx>
        <c:axId val="2197605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9760976"/>
        <c:crossesAt val="0"/>
        <c:auto val="0"/>
        <c:lblAlgn val="ctr"/>
        <c:lblOffset val="100"/>
        <c:tickLblSkip val="1"/>
        <c:tickMarkSkip val="1"/>
        <c:noMultiLvlLbl val="0"/>
      </c:catAx>
      <c:valAx>
        <c:axId val="219760976"/>
        <c:scaling>
          <c:orientation val="minMax"/>
          <c:max val="230000"/>
          <c:min val="5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4376872190497136"/>
              <c:y val="0.31428107691856072"/>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9760584"/>
        <c:crosses val="autoZero"/>
        <c:crossBetween val="between"/>
        <c:majorUnit val="15000"/>
        <c:minorUnit val="10000"/>
      </c:valAx>
      <c:catAx>
        <c:axId val="369065752"/>
        <c:scaling>
          <c:orientation val="minMax"/>
        </c:scaling>
        <c:delete val="1"/>
        <c:axPos val="b"/>
        <c:numFmt formatCode="General" sourceLinked="1"/>
        <c:majorTickMark val="out"/>
        <c:minorTickMark val="none"/>
        <c:tickLblPos val="nextTo"/>
        <c:crossAx val="369066144"/>
        <c:crossesAt val="85"/>
        <c:auto val="0"/>
        <c:lblAlgn val="ctr"/>
        <c:lblOffset val="100"/>
        <c:noMultiLvlLbl val="0"/>
      </c:catAx>
      <c:valAx>
        <c:axId val="369066144"/>
        <c:scaling>
          <c:orientation val="minMax"/>
          <c:max val="130"/>
          <c:min val="5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352730602487614"/>
              <c:y val="0.29344285784040236"/>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9065752"/>
        <c:crosses val="max"/>
        <c:crossBetween val="between"/>
        <c:majorUnit val="5"/>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57149</xdr:colOff>
      <xdr:row>11</xdr:row>
      <xdr:rowOff>76200</xdr:rowOff>
    </xdr:from>
    <xdr:to>
      <xdr:col>16</xdr:col>
      <xdr:colOff>503463</xdr:colOff>
      <xdr:row>47</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cruz/Documents/ACTUAL%20DISBURSEMENT%20(BANK)/bank%20reports/2015/2015%20REPORT%20ON%20NCA%20RELEASES%20AND%20UTILIZATION%20(posted%20in%20DBM%20websi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dcruz/Documents/ACTUAL%20DISBURSEMENT%20(BANK)/bank%20reports/By%20Agency/2015/ACTUAL%20DISBURSEMENT%20(as%20of%20December)%20by%20agen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8">
          <cell r="Q8">
            <v>12903201</v>
          </cell>
        </row>
        <row r="9">
          <cell r="Q9">
            <v>10213701</v>
          </cell>
        </row>
        <row r="10">
          <cell r="Q10">
            <v>227832</v>
          </cell>
        </row>
        <row r="11">
          <cell r="Q11">
            <v>12432785</v>
          </cell>
        </row>
        <row r="12">
          <cell r="Q12">
            <v>38608193</v>
          </cell>
        </row>
        <row r="13">
          <cell r="Q13">
            <v>3134278</v>
          </cell>
        </row>
        <row r="14">
          <cell r="Q14">
            <v>306140642</v>
          </cell>
        </row>
        <row r="15">
          <cell r="Q15">
            <v>44116583</v>
          </cell>
        </row>
        <row r="16">
          <cell r="Q16">
            <v>1630284</v>
          </cell>
        </row>
        <row r="17">
          <cell r="Q17">
            <v>22371398</v>
          </cell>
        </row>
        <row r="18">
          <cell r="Q18">
            <v>15804789</v>
          </cell>
        </row>
        <row r="19">
          <cell r="Q19">
            <v>11013192</v>
          </cell>
        </row>
        <row r="20">
          <cell r="Q20">
            <v>57972198</v>
          </cell>
        </row>
        <row r="21">
          <cell r="Q21">
            <v>160219802</v>
          </cell>
        </row>
        <row r="22">
          <cell r="Q22">
            <v>13579568</v>
          </cell>
        </row>
        <row r="23">
          <cell r="Q23">
            <v>13620812</v>
          </cell>
        </row>
        <row r="24">
          <cell r="Q24">
            <v>148482002</v>
          </cell>
        </row>
        <row r="25">
          <cell r="Q25">
            <v>229302147</v>
          </cell>
        </row>
        <row r="26">
          <cell r="Q26">
            <v>17088503</v>
          </cell>
        </row>
        <row r="27">
          <cell r="Q27">
            <v>116731159</v>
          </cell>
        </row>
        <row r="28">
          <cell r="Q28">
            <v>2863688</v>
          </cell>
        </row>
        <row r="29">
          <cell r="Q29">
            <v>4839839</v>
          </cell>
        </row>
        <row r="30">
          <cell r="Q30">
            <v>29707438</v>
          </cell>
        </row>
        <row r="31">
          <cell r="Q31">
            <v>7641865</v>
          </cell>
        </row>
        <row r="32">
          <cell r="Q32">
            <v>1296769</v>
          </cell>
        </row>
        <row r="33">
          <cell r="Q33">
            <v>16453864</v>
          </cell>
        </row>
        <row r="34">
          <cell r="Q34">
            <v>2980</v>
          </cell>
        </row>
        <row r="35">
          <cell r="Q35">
            <v>21327852</v>
          </cell>
        </row>
        <row r="36">
          <cell r="Q36">
            <v>1191167</v>
          </cell>
        </row>
        <row r="37">
          <cell r="Q37">
            <v>8710198</v>
          </cell>
        </row>
        <row r="38">
          <cell r="Q38">
            <v>13625613</v>
          </cell>
        </row>
        <row r="39">
          <cell r="Q39">
            <v>1839419</v>
          </cell>
        </row>
        <row r="40">
          <cell r="Q40">
            <v>414235</v>
          </cell>
        </row>
        <row r="41">
          <cell r="Q41">
            <v>25433426</v>
          </cell>
        </row>
        <row r="42">
          <cell r="Q42">
            <v>79481792</v>
          </cell>
        </row>
        <row r="43">
          <cell r="Q43">
            <v>412450020</v>
          </cell>
        </row>
        <row r="44">
          <cell r="Q44">
            <v>2500713</v>
          </cell>
        </row>
        <row r="45">
          <cell r="Q45">
            <v>0</v>
          </cell>
        </row>
        <row r="46">
          <cell r="Q46">
            <v>1865373947</v>
          </cell>
        </row>
        <row r="51">
          <cell r="F51">
            <v>2555123</v>
          </cell>
          <cell r="J51">
            <v>3749964</v>
          </cell>
          <cell r="N51">
            <v>2865969</v>
          </cell>
          <cell r="R51">
            <v>3732145</v>
          </cell>
        </row>
        <row r="52">
          <cell r="F52">
            <v>2348133</v>
          </cell>
          <cell r="J52">
            <v>1605166</v>
          </cell>
          <cell r="N52">
            <v>2995524</v>
          </cell>
          <cell r="R52">
            <v>3264878</v>
          </cell>
        </row>
        <row r="53">
          <cell r="F53">
            <v>48326</v>
          </cell>
          <cell r="J53">
            <v>56934</v>
          </cell>
          <cell r="N53">
            <v>57024</v>
          </cell>
          <cell r="R53">
            <v>65548</v>
          </cell>
        </row>
        <row r="54">
          <cell r="F54">
            <v>2970609</v>
          </cell>
          <cell r="J54">
            <v>4117725</v>
          </cell>
          <cell r="N54">
            <v>2876773</v>
          </cell>
          <cell r="R54">
            <v>2467678</v>
          </cell>
        </row>
        <row r="55">
          <cell r="F55">
            <v>5940533</v>
          </cell>
          <cell r="J55">
            <v>10616950</v>
          </cell>
          <cell r="N55">
            <v>11520573</v>
          </cell>
          <cell r="R55">
            <v>10530137</v>
          </cell>
        </row>
        <row r="56">
          <cell r="F56">
            <v>561189</v>
          </cell>
          <cell r="J56">
            <v>672018</v>
          </cell>
          <cell r="N56">
            <v>679823</v>
          </cell>
          <cell r="R56">
            <v>1221248</v>
          </cell>
        </row>
        <row r="57">
          <cell r="F57">
            <v>63233180</v>
          </cell>
          <cell r="J57">
            <v>90906447</v>
          </cell>
          <cell r="N57">
            <v>64116785</v>
          </cell>
          <cell r="R57">
            <v>87884230</v>
          </cell>
        </row>
        <row r="58">
          <cell r="F58">
            <v>8504466</v>
          </cell>
          <cell r="J58">
            <v>12034471</v>
          </cell>
          <cell r="N58">
            <v>11082350</v>
          </cell>
          <cell r="R58">
            <v>12495296</v>
          </cell>
        </row>
        <row r="59">
          <cell r="F59">
            <v>351439</v>
          </cell>
          <cell r="J59">
            <v>452490</v>
          </cell>
          <cell r="N59">
            <v>345378</v>
          </cell>
          <cell r="R59">
            <v>480977</v>
          </cell>
        </row>
        <row r="60">
          <cell r="F60">
            <v>4309656</v>
          </cell>
          <cell r="J60">
            <v>5912034</v>
          </cell>
          <cell r="N60">
            <v>5883860</v>
          </cell>
          <cell r="R60">
            <v>6265848</v>
          </cell>
        </row>
        <row r="61">
          <cell r="F61">
            <v>3462283</v>
          </cell>
          <cell r="J61">
            <v>4173891</v>
          </cell>
          <cell r="N61">
            <v>3505875</v>
          </cell>
          <cell r="R61">
            <v>4662740</v>
          </cell>
        </row>
        <row r="62">
          <cell r="F62">
            <v>3387116</v>
          </cell>
          <cell r="J62">
            <v>2301334</v>
          </cell>
          <cell r="N62">
            <v>2437208</v>
          </cell>
          <cell r="R62">
            <v>2887534</v>
          </cell>
        </row>
        <row r="63">
          <cell r="F63">
            <v>10869068</v>
          </cell>
          <cell r="J63">
            <v>15107229</v>
          </cell>
          <cell r="N63">
            <v>13954710</v>
          </cell>
          <cell r="R63">
            <v>18041191</v>
          </cell>
        </row>
        <row r="64">
          <cell r="F64">
            <v>31299109</v>
          </cell>
          <cell r="J64">
            <v>42166141</v>
          </cell>
          <cell r="N64">
            <v>38761616</v>
          </cell>
          <cell r="R64">
            <v>47992936</v>
          </cell>
        </row>
        <row r="65">
          <cell r="F65">
            <v>2813296</v>
          </cell>
          <cell r="J65">
            <v>3666676</v>
          </cell>
          <cell r="N65">
            <v>3190259</v>
          </cell>
          <cell r="R65">
            <v>3909337</v>
          </cell>
        </row>
        <row r="66">
          <cell r="F66">
            <v>2512850</v>
          </cell>
          <cell r="J66">
            <v>3920763</v>
          </cell>
          <cell r="N66">
            <v>3165200</v>
          </cell>
          <cell r="R66">
            <v>4021999</v>
          </cell>
        </row>
        <row r="67">
          <cell r="F67">
            <v>29533723</v>
          </cell>
          <cell r="J67">
            <v>34425432</v>
          </cell>
          <cell r="N67">
            <v>41440653</v>
          </cell>
          <cell r="R67">
            <v>43082194</v>
          </cell>
        </row>
        <row r="68">
          <cell r="F68">
            <v>38179304</v>
          </cell>
          <cell r="J68">
            <v>57868615</v>
          </cell>
          <cell r="N68">
            <v>57216710</v>
          </cell>
          <cell r="R68">
            <v>76037518</v>
          </cell>
        </row>
        <row r="69">
          <cell r="F69">
            <v>4391014</v>
          </cell>
          <cell r="J69">
            <v>5756665</v>
          </cell>
          <cell r="N69">
            <v>3948302</v>
          </cell>
          <cell r="R69">
            <v>2992522</v>
          </cell>
        </row>
        <row r="70">
          <cell r="F70">
            <v>26978686</v>
          </cell>
          <cell r="J70">
            <v>31979926</v>
          </cell>
          <cell r="N70">
            <v>26348694</v>
          </cell>
          <cell r="R70">
            <v>31423853</v>
          </cell>
        </row>
        <row r="71">
          <cell r="F71">
            <v>666226</v>
          </cell>
          <cell r="J71">
            <v>659063</v>
          </cell>
          <cell r="N71">
            <v>613207</v>
          </cell>
          <cell r="R71">
            <v>925192</v>
          </cell>
        </row>
        <row r="72">
          <cell r="F72">
            <v>931118</v>
          </cell>
          <cell r="J72">
            <v>1355450</v>
          </cell>
          <cell r="N72">
            <v>1261467</v>
          </cell>
          <cell r="R72">
            <v>1291804</v>
          </cell>
        </row>
        <row r="73">
          <cell r="F73">
            <v>5492087</v>
          </cell>
          <cell r="J73">
            <v>7359193</v>
          </cell>
          <cell r="N73">
            <v>8300255</v>
          </cell>
          <cell r="R73">
            <v>8555903</v>
          </cell>
        </row>
        <row r="74">
          <cell r="F74">
            <v>1500002</v>
          </cell>
          <cell r="J74">
            <v>1711278</v>
          </cell>
          <cell r="N74">
            <v>2480467</v>
          </cell>
          <cell r="R74">
            <v>1950118</v>
          </cell>
        </row>
        <row r="75">
          <cell r="F75">
            <v>311814</v>
          </cell>
          <cell r="J75">
            <v>459604</v>
          </cell>
          <cell r="N75">
            <v>239685</v>
          </cell>
          <cell r="R75">
            <v>285666</v>
          </cell>
        </row>
        <row r="76">
          <cell r="F76">
            <v>2948383</v>
          </cell>
          <cell r="J76">
            <v>4566319</v>
          </cell>
          <cell r="N76">
            <v>3728347</v>
          </cell>
          <cell r="R76">
            <v>5210815</v>
          </cell>
        </row>
        <row r="77">
          <cell r="F77">
            <v>617</v>
          </cell>
          <cell r="J77">
            <v>722</v>
          </cell>
          <cell r="N77">
            <v>812</v>
          </cell>
          <cell r="R77">
            <v>829</v>
          </cell>
        </row>
        <row r="78">
          <cell r="F78">
            <v>4903089</v>
          </cell>
          <cell r="J78">
            <v>6432462</v>
          </cell>
          <cell r="N78">
            <v>4696331</v>
          </cell>
          <cell r="R78">
            <v>5295970</v>
          </cell>
        </row>
        <row r="79">
          <cell r="F79">
            <v>315632</v>
          </cell>
          <cell r="J79">
            <v>300313</v>
          </cell>
          <cell r="N79">
            <v>292674</v>
          </cell>
          <cell r="R79">
            <v>282548</v>
          </cell>
        </row>
        <row r="80">
          <cell r="F80">
            <v>1992024</v>
          </cell>
          <cell r="J80">
            <v>2615813</v>
          </cell>
          <cell r="N80">
            <v>1985887</v>
          </cell>
          <cell r="R80">
            <v>2116474</v>
          </cell>
        </row>
        <row r="81">
          <cell r="F81">
            <v>1289654</v>
          </cell>
          <cell r="J81">
            <v>1530550</v>
          </cell>
          <cell r="N81">
            <v>1385175</v>
          </cell>
          <cell r="R81">
            <v>9420234</v>
          </cell>
        </row>
        <row r="82">
          <cell r="F82">
            <v>409338</v>
          </cell>
          <cell r="J82">
            <v>529816</v>
          </cell>
          <cell r="N82">
            <v>473660</v>
          </cell>
          <cell r="R82">
            <v>426605</v>
          </cell>
        </row>
        <row r="83">
          <cell r="F83">
            <v>75344</v>
          </cell>
          <cell r="J83">
            <v>92405</v>
          </cell>
          <cell r="N83">
            <v>140338</v>
          </cell>
          <cell r="R83">
            <v>106148</v>
          </cell>
        </row>
        <row r="84">
          <cell r="F84">
            <v>5235228</v>
          </cell>
          <cell r="J84">
            <v>7215594</v>
          </cell>
          <cell r="N84">
            <v>6323464</v>
          </cell>
          <cell r="R84">
            <v>6659140</v>
          </cell>
        </row>
        <row r="85">
          <cell r="F85">
            <v>3712612</v>
          </cell>
          <cell r="J85">
            <v>40488248</v>
          </cell>
          <cell r="N85">
            <v>12293374</v>
          </cell>
          <cell r="R85">
            <v>22987558</v>
          </cell>
        </row>
        <row r="86">
          <cell r="F86">
            <v>98291255</v>
          </cell>
          <cell r="J86">
            <v>115309086</v>
          </cell>
          <cell r="N86">
            <v>98657333</v>
          </cell>
          <cell r="R86">
            <v>100192346</v>
          </cell>
        </row>
        <row r="87">
          <cell r="F87">
            <v>505732</v>
          </cell>
          <cell r="J87">
            <v>849782</v>
          </cell>
          <cell r="N87">
            <v>514776</v>
          </cell>
          <cell r="R87">
            <v>630423</v>
          </cell>
        </row>
        <row r="88">
          <cell r="F88">
            <v>0</v>
          </cell>
          <cell r="J88">
            <v>0</v>
          </cell>
          <cell r="N88">
            <v>0</v>
          </cell>
          <cell r="R88">
            <v>0</v>
          </cell>
        </row>
        <row r="89">
          <cell r="F89">
            <v>372829258</v>
          </cell>
          <cell r="J89">
            <v>522966569</v>
          </cell>
          <cell r="N89">
            <v>439780538</v>
          </cell>
          <cell r="R89">
            <v>529797582</v>
          </cell>
        </row>
      </sheetData>
      <sheetData sheetId="13">
        <row r="8">
          <cell r="Q8">
            <v>11707596</v>
          </cell>
        </row>
        <row r="9">
          <cell r="Q9">
            <v>7392749</v>
          </cell>
        </row>
        <row r="10">
          <cell r="Q10">
            <v>226098</v>
          </cell>
        </row>
        <row r="11">
          <cell r="Q11">
            <v>7807421</v>
          </cell>
        </row>
        <row r="12">
          <cell r="Q12">
            <v>33165372</v>
          </cell>
        </row>
        <row r="13">
          <cell r="Q13">
            <v>2709784</v>
          </cell>
        </row>
        <row r="14">
          <cell r="Q14">
            <v>292509496</v>
          </cell>
        </row>
        <row r="15">
          <cell r="Q15">
            <v>41134289</v>
          </cell>
        </row>
        <row r="16">
          <cell r="Q16">
            <v>878877</v>
          </cell>
        </row>
        <row r="17">
          <cell r="Q17">
            <v>20745683</v>
          </cell>
        </row>
        <row r="18">
          <cell r="Q18">
            <v>12809602</v>
          </cell>
        </row>
        <row r="19">
          <cell r="Q19">
            <v>7531171</v>
          </cell>
        </row>
        <row r="20">
          <cell r="Q20">
            <v>49661076</v>
          </cell>
        </row>
        <row r="21">
          <cell r="Q21">
            <v>155629842</v>
          </cell>
        </row>
        <row r="22">
          <cell r="Q22">
            <v>12897369</v>
          </cell>
        </row>
        <row r="23">
          <cell r="Q23">
            <v>12275330</v>
          </cell>
        </row>
        <row r="24">
          <cell r="Q24">
            <v>145987618</v>
          </cell>
        </row>
        <row r="25">
          <cell r="Q25">
            <v>222404102</v>
          </cell>
        </row>
        <row r="26">
          <cell r="Q26">
            <v>12393465</v>
          </cell>
        </row>
        <row r="27">
          <cell r="Q27">
            <v>109891217</v>
          </cell>
        </row>
        <row r="28">
          <cell r="Q28">
            <v>2368008</v>
          </cell>
        </row>
        <row r="29">
          <cell r="Q29">
            <v>4127521</v>
          </cell>
        </row>
        <row r="30">
          <cell r="Q30">
            <v>23458176</v>
          </cell>
        </row>
        <row r="31">
          <cell r="Q31">
            <v>6684000</v>
          </cell>
        </row>
        <row r="32">
          <cell r="Q32">
            <v>1259302</v>
          </cell>
        </row>
        <row r="33">
          <cell r="Q33">
            <v>14168838</v>
          </cell>
        </row>
        <row r="34">
          <cell r="Q34">
            <v>2190</v>
          </cell>
        </row>
        <row r="35">
          <cell r="Q35">
            <v>20695310</v>
          </cell>
        </row>
        <row r="36">
          <cell r="Q36">
            <v>1169782</v>
          </cell>
        </row>
        <row r="37">
          <cell r="Q37">
            <v>8003084</v>
          </cell>
        </row>
        <row r="38">
          <cell r="Q38">
            <v>13625422</v>
          </cell>
        </row>
        <row r="39">
          <cell r="Q39">
            <v>1806404</v>
          </cell>
        </row>
        <row r="40">
          <cell r="Q40">
            <v>407460</v>
          </cell>
        </row>
        <row r="41">
          <cell r="Q41">
            <v>25161232</v>
          </cell>
        </row>
        <row r="42">
          <cell r="Q42">
            <v>78786779</v>
          </cell>
        </row>
        <row r="43">
          <cell r="Q43">
            <v>406379478</v>
          </cell>
        </row>
        <row r="44">
          <cell r="Q44">
            <v>2500710</v>
          </cell>
        </row>
        <row r="45">
          <cell r="Q45">
            <v>0</v>
          </cell>
        </row>
        <row r="46">
          <cell r="Q46">
            <v>1770361853</v>
          </cell>
        </row>
        <row r="51">
          <cell r="F51">
            <v>2404953</v>
          </cell>
          <cell r="J51">
            <v>3535674</v>
          </cell>
          <cell r="N51">
            <v>2746732</v>
          </cell>
          <cell r="R51">
            <v>3020237</v>
          </cell>
        </row>
        <row r="52">
          <cell r="F52">
            <v>1966434</v>
          </cell>
          <cell r="J52">
            <v>797685</v>
          </cell>
          <cell r="N52">
            <v>1702316</v>
          </cell>
          <cell r="R52">
            <v>2926314</v>
          </cell>
        </row>
        <row r="53">
          <cell r="F53">
            <v>47767</v>
          </cell>
          <cell r="J53">
            <v>56155</v>
          </cell>
          <cell r="N53">
            <v>56777</v>
          </cell>
          <cell r="R53">
            <v>65399</v>
          </cell>
        </row>
        <row r="54">
          <cell r="F54">
            <v>1793593</v>
          </cell>
          <cell r="J54">
            <v>1935468</v>
          </cell>
          <cell r="N54">
            <v>1842902</v>
          </cell>
          <cell r="R54">
            <v>2235458</v>
          </cell>
        </row>
        <row r="55">
          <cell r="F55">
            <v>4954366</v>
          </cell>
          <cell r="J55">
            <v>9019142</v>
          </cell>
          <cell r="N55">
            <v>9641291</v>
          </cell>
          <cell r="R55">
            <v>9550573</v>
          </cell>
        </row>
        <row r="56">
          <cell r="F56">
            <v>548686</v>
          </cell>
          <cell r="J56">
            <v>538832</v>
          </cell>
          <cell r="N56">
            <v>547978</v>
          </cell>
          <cell r="R56">
            <v>1074288</v>
          </cell>
        </row>
        <row r="57">
          <cell r="F57">
            <v>60765516</v>
          </cell>
          <cell r="J57">
            <v>86319712</v>
          </cell>
          <cell r="N57">
            <v>60923979</v>
          </cell>
          <cell r="R57">
            <v>84500289</v>
          </cell>
        </row>
        <row r="58">
          <cell r="F58">
            <v>8170819</v>
          </cell>
          <cell r="J58">
            <v>10941839</v>
          </cell>
          <cell r="N58">
            <v>10305889</v>
          </cell>
          <cell r="R58">
            <v>11715742</v>
          </cell>
        </row>
        <row r="59">
          <cell r="F59">
            <v>227653</v>
          </cell>
          <cell r="J59">
            <v>221365</v>
          </cell>
          <cell r="N59">
            <v>220296</v>
          </cell>
          <cell r="R59">
            <v>209563</v>
          </cell>
        </row>
        <row r="60">
          <cell r="F60">
            <v>3932384</v>
          </cell>
          <cell r="J60">
            <v>5655560</v>
          </cell>
          <cell r="N60">
            <v>5134588</v>
          </cell>
          <cell r="R60">
            <v>6023151</v>
          </cell>
        </row>
        <row r="61">
          <cell r="F61">
            <v>2806878</v>
          </cell>
          <cell r="J61">
            <v>3583291</v>
          </cell>
          <cell r="N61">
            <v>2547214</v>
          </cell>
          <cell r="R61">
            <v>3872219</v>
          </cell>
        </row>
        <row r="62">
          <cell r="F62">
            <v>2043611</v>
          </cell>
          <cell r="J62">
            <v>1257470</v>
          </cell>
          <cell r="N62">
            <v>1715149</v>
          </cell>
          <cell r="R62">
            <v>2514941</v>
          </cell>
        </row>
        <row r="63">
          <cell r="F63">
            <v>7912173</v>
          </cell>
          <cell r="J63">
            <v>12053420</v>
          </cell>
          <cell r="N63">
            <v>12856970</v>
          </cell>
          <cell r="R63">
            <v>16838513</v>
          </cell>
        </row>
        <row r="64">
          <cell r="F64">
            <v>30360578</v>
          </cell>
          <cell r="J64">
            <v>41460329</v>
          </cell>
          <cell r="N64">
            <v>37481477</v>
          </cell>
          <cell r="R64">
            <v>46327458</v>
          </cell>
        </row>
        <row r="65">
          <cell r="F65">
            <v>2771285</v>
          </cell>
          <cell r="J65">
            <v>3620119</v>
          </cell>
          <cell r="N65">
            <v>3046491</v>
          </cell>
          <cell r="R65">
            <v>3459474</v>
          </cell>
        </row>
        <row r="66">
          <cell r="F66">
            <v>2057517</v>
          </cell>
          <cell r="J66">
            <v>3687018</v>
          </cell>
          <cell r="N66">
            <v>2921717</v>
          </cell>
          <cell r="R66">
            <v>3609078</v>
          </cell>
        </row>
        <row r="67">
          <cell r="F67">
            <v>28741913</v>
          </cell>
          <cell r="J67">
            <v>34053604</v>
          </cell>
          <cell r="N67">
            <v>41476460</v>
          </cell>
          <cell r="R67">
            <v>41715641</v>
          </cell>
        </row>
        <row r="68">
          <cell r="F68">
            <v>34574704</v>
          </cell>
          <cell r="J68">
            <v>55607077</v>
          </cell>
          <cell r="N68">
            <v>56706819</v>
          </cell>
          <cell r="R68">
            <v>75515502</v>
          </cell>
        </row>
        <row r="69">
          <cell r="F69">
            <v>3133646</v>
          </cell>
          <cell r="J69">
            <v>3720169</v>
          </cell>
          <cell r="N69">
            <v>2667374</v>
          </cell>
          <cell r="R69">
            <v>2872276</v>
          </cell>
        </row>
        <row r="70">
          <cell r="F70">
            <v>25530244</v>
          </cell>
          <cell r="J70">
            <v>31088830</v>
          </cell>
          <cell r="N70">
            <v>22380815</v>
          </cell>
          <cell r="R70">
            <v>30891328</v>
          </cell>
        </row>
        <row r="71">
          <cell r="F71">
            <v>471699</v>
          </cell>
          <cell r="J71">
            <v>484022</v>
          </cell>
          <cell r="N71">
            <v>547997</v>
          </cell>
          <cell r="R71">
            <v>864290</v>
          </cell>
        </row>
        <row r="72">
          <cell r="F72">
            <v>822213</v>
          </cell>
          <cell r="J72">
            <v>1122328</v>
          </cell>
          <cell r="N72">
            <v>1110546</v>
          </cell>
          <cell r="R72">
            <v>1072434</v>
          </cell>
        </row>
        <row r="73">
          <cell r="F73">
            <v>4736080</v>
          </cell>
          <cell r="J73">
            <v>6115750</v>
          </cell>
          <cell r="N73">
            <v>5991293</v>
          </cell>
          <cell r="R73">
            <v>6615053</v>
          </cell>
        </row>
        <row r="74">
          <cell r="F74">
            <v>993088</v>
          </cell>
          <cell r="J74">
            <v>1455335</v>
          </cell>
          <cell r="N74">
            <v>2459411</v>
          </cell>
          <cell r="R74">
            <v>1776166</v>
          </cell>
        </row>
        <row r="75">
          <cell r="F75">
            <v>298294</v>
          </cell>
          <cell r="J75">
            <v>449531</v>
          </cell>
          <cell r="N75">
            <v>233318</v>
          </cell>
          <cell r="R75">
            <v>278159</v>
          </cell>
        </row>
        <row r="76">
          <cell r="F76">
            <v>2601053</v>
          </cell>
          <cell r="J76">
            <v>4012144</v>
          </cell>
          <cell r="N76">
            <v>2967381</v>
          </cell>
          <cell r="R76">
            <v>4588260</v>
          </cell>
        </row>
        <row r="77">
          <cell r="F77">
            <v>512</v>
          </cell>
          <cell r="J77">
            <v>470</v>
          </cell>
          <cell r="N77">
            <v>579</v>
          </cell>
          <cell r="R77">
            <v>629</v>
          </cell>
        </row>
        <row r="78">
          <cell r="F78">
            <v>4340695</v>
          </cell>
          <cell r="J78">
            <v>6418923</v>
          </cell>
          <cell r="N78">
            <v>4679699</v>
          </cell>
          <cell r="R78">
            <v>5255993</v>
          </cell>
        </row>
        <row r="79">
          <cell r="F79">
            <v>311417</v>
          </cell>
          <cell r="J79">
            <v>297773</v>
          </cell>
          <cell r="N79">
            <v>292358</v>
          </cell>
          <cell r="R79">
            <v>268234</v>
          </cell>
        </row>
        <row r="80">
          <cell r="F80">
            <v>1847620</v>
          </cell>
          <cell r="J80">
            <v>2411059</v>
          </cell>
          <cell r="N80">
            <v>1906535</v>
          </cell>
          <cell r="R80">
            <v>1837870</v>
          </cell>
        </row>
        <row r="81">
          <cell r="F81">
            <v>1259490</v>
          </cell>
          <cell r="J81">
            <v>1556129</v>
          </cell>
          <cell r="N81">
            <v>1384703</v>
          </cell>
          <cell r="R81">
            <v>9425100</v>
          </cell>
        </row>
        <row r="82">
          <cell r="F82">
            <v>409323</v>
          </cell>
          <cell r="J82">
            <v>496816</v>
          </cell>
          <cell r="N82">
            <v>473660</v>
          </cell>
          <cell r="R82">
            <v>426605</v>
          </cell>
        </row>
        <row r="83">
          <cell r="F83">
            <v>74532</v>
          </cell>
          <cell r="J83">
            <v>93156</v>
          </cell>
          <cell r="N83">
            <v>138154</v>
          </cell>
          <cell r="R83">
            <v>101618</v>
          </cell>
        </row>
        <row r="84">
          <cell r="F84">
            <v>5180454</v>
          </cell>
          <cell r="J84">
            <v>7198922</v>
          </cell>
          <cell r="N84">
            <v>6324468</v>
          </cell>
          <cell r="R84">
            <v>6457388</v>
          </cell>
        </row>
        <row r="85">
          <cell r="F85">
            <v>3712612</v>
          </cell>
          <cell r="J85">
            <v>40488248</v>
          </cell>
          <cell r="N85">
            <v>12235482</v>
          </cell>
          <cell r="R85">
            <v>22350437</v>
          </cell>
        </row>
        <row r="86">
          <cell r="F86">
            <v>94134870</v>
          </cell>
          <cell r="J86">
            <v>114878575</v>
          </cell>
          <cell r="N86">
            <v>97285200</v>
          </cell>
          <cell r="R86">
            <v>100080833</v>
          </cell>
        </row>
        <row r="87">
          <cell r="F87">
            <v>505119</v>
          </cell>
          <cell r="J87">
            <v>850393</v>
          </cell>
          <cell r="N87">
            <v>514035</v>
          </cell>
          <cell r="R87">
            <v>631163</v>
          </cell>
        </row>
        <row r="88">
          <cell r="F88">
            <v>0</v>
          </cell>
          <cell r="J88">
            <v>0</v>
          </cell>
          <cell r="N88">
            <v>0</v>
          </cell>
          <cell r="R88">
            <v>0</v>
          </cell>
        </row>
        <row r="89">
          <cell r="F89">
            <v>346443791</v>
          </cell>
          <cell r="J89">
            <v>497482333</v>
          </cell>
          <cell r="N89">
            <v>415468053</v>
          </cell>
          <cell r="R89">
            <v>510967676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Agency-SUM"/>
      <sheetName val="By Agency-website"/>
      <sheetName val="By Agency-SUM (C)"/>
      <sheetName val="By Agency-REG"/>
      <sheetName val="By Agency-REG (C)"/>
      <sheetName val="LBP-REG"/>
      <sheetName val="LBP-REG (C)"/>
      <sheetName val="DBP-REG"/>
      <sheetName val="PVB-REG"/>
      <sheetName val="By Agency-SPEC"/>
      <sheetName val="LBP-SPEC"/>
      <sheetName val="DBP-SPEC"/>
      <sheetName val="PVB-SPEC"/>
    </sheetNames>
    <sheetDataSet>
      <sheetData sheetId="0" refreshError="1"/>
      <sheetData sheetId="1"/>
      <sheetData sheetId="2">
        <row r="11">
          <cell r="B11">
            <v>3869607</v>
          </cell>
          <cell r="C11">
            <v>3096120</v>
          </cell>
          <cell r="D11">
            <v>55897</v>
          </cell>
        </row>
        <row r="12">
          <cell r="B12">
            <v>110955</v>
          </cell>
          <cell r="C12">
            <v>97303</v>
          </cell>
          <cell r="D12">
            <v>183</v>
          </cell>
        </row>
        <row r="13">
          <cell r="B13">
            <v>541054</v>
          </cell>
          <cell r="C13">
            <v>450567</v>
          </cell>
          <cell r="D13">
            <v>35469</v>
          </cell>
        </row>
        <row r="14">
          <cell r="B14">
            <v>8231204</v>
          </cell>
          <cell r="C14">
            <v>7548445</v>
          </cell>
          <cell r="D14">
            <v>276137</v>
          </cell>
        </row>
        <row r="15">
          <cell r="B15">
            <v>150381</v>
          </cell>
          <cell r="C15">
            <v>146019</v>
          </cell>
          <cell r="D15">
            <v>1456</v>
          </cell>
        </row>
        <row r="18">
          <cell r="B18">
            <v>10213701</v>
          </cell>
          <cell r="C18">
            <v>7124785</v>
          </cell>
          <cell r="D18">
            <v>267964</v>
          </cell>
        </row>
        <row r="21">
          <cell r="B21">
            <v>227832</v>
          </cell>
          <cell r="C21">
            <v>222593</v>
          </cell>
          <cell r="D21">
            <v>3505</v>
          </cell>
        </row>
        <row r="24">
          <cell r="B24">
            <v>12432785</v>
          </cell>
          <cell r="C24">
            <v>7576241</v>
          </cell>
          <cell r="D24">
            <v>231180</v>
          </cell>
        </row>
        <row r="27">
          <cell r="B27">
            <v>28444149</v>
          </cell>
          <cell r="C27">
            <v>23446882</v>
          </cell>
          <cell r="D27">
            <v>1320497</v>
          </cell>
        </row>
        <row r="28">
          <cell r="B28">
            <v>2045257</v>
          </cell>
          <cell r="C28">
            <v>1390794</v>
          </cell>
          <cell r="D28">
            <v>836</v>
          </cell>
        </row>
        <row r="29">
          <cell r="B29">
            <v>6582687</v>
          </cell>
          <cell r="C29">
            <v>5341093</v>
          </cell>
          <cell r="D29">
            <v>352097</v>
          </cell>
        </row>
        <row r="30">
          <cell r="B30">
            <v>0</v>
          </cell>
          <cell r="C30">
            <v>0</v>
          </cell>
          <cell r="D30">
            <v>0</v>
          </cell>
        </row>
        <row r="31">
          <cell r="B31">
            <v>351951</v>
          </cell>
          <cell r="C31">
            <v>242372</v>
          </cell>
          <cell r="D31">
            <v>392</v>
          </cell>
        </row>
        <row r="32">
          <cell r="B32">
            <v>0</v>
          </cell>
          <cell r="C32">
            <v>0</v>
          </cell>
          <cell r="D32">
            <v>0</v>
          </cell>
        </row>
        <row r="33">
          <cell r="B33">
            <v>0</v>
          </cell>
          <cell r="C33">
            <v>0</v>
          </cell>
          <cell r="D33">
            <v>0</v>
          </cell>
        </row>
        <row r="34">
          <cell r="B34">
            <v>350569</v>
          </cell>
          <cell r="C34">
            <v>312961</v>
          </cell>
          <cell r="D34">
            <v>681</v>
          </cell>
        </row>
        <row r="35">
          <cell r="B35">
            <v>453673</v>
          </cell>
          <cell r="C35">
            <v>406081</v>
          </cell>
          <cell r="D35">
            <v>2897</v>
          </cell>
        </row>
        <row r="36">
          <cell r="B36">
            <v>193732</v>
          </cell>
          <cell r="C36">
            <v>176714</v>
          </cell>
          <cell r="D36">
            <v>14721</v>
          </cell>
        </row>
        <row r="37">
          <cell r="B37">
            <v>186175</v>
          </cell>
          <cell r="C37">
            <v>143983</v>
          </cell>
          <cell r="D37">
            <v>12371</v>
          </cell>
        </row>
        <row r="40">
          <cell r="B40">
            <v>3096533</v>
          </cell>
          <cell r="C40">
            <v>2561321</v>
          </cell>
          <cell r="D40">
            <v>115651</v>
          </cell>
        </row>
        <row r="41">
          <cell r="B41">
            <v>37745</v>
          </cell>
          <cell r="C41">
            <v>32143</v>
          </cell>
          <cell r="D41">
            <v>669</v>
          </cell>
        </row>
        <row r="44">
          <cell r="B44">
            <v>302753976</v>
          </cell>
          <cell r="C44">
            <v>288074936</v>
          </cell>
          <cell r="D44">
            <v>3060188</v>
          </cell>
        </row>
        <row r="45">
          <cell r="B45">
            <v>25344</v>
          </cell>
          <cell r="C45">
            <v>23931</v>
          </cell>
          <cell r="D45">
            <v>234</v>
          </cell>
        </row>
        <row r="46">
          <cell r="B46">
            <v>12874</v>
          </cell>
          <cell r="C46">
            <v>10261</v>
          </cell>
          <cell r="D46">
            <v>1711</v>
          </cell>
        </row>
        <row r="47">
          <cell r="B47">
            <v>2449967</v>
          </cell>
          <cell r="C47">
            <v>761885</v>
          </cell>
          <cell r="D47">
            <v>25932</v>
          </cell>
        </row>
        <row r="48">
          <cell r="B48">
            <v>760585</v>
          </cell>
          <cell r="C48">
            <v>382808</v>
          </cell>
          <cell r="D48">
            <v>86504</v>
          </cell>
        </row>
        <row r="49">
          <cell r="B49">
            <v>137896</v>
          </cell>
          <cell r="C49">
            <v>81044</v>
          </cell>
          <cell r="D49">
            <v>62</v>
          </cell>
        </row>
        <row r="51">
          <cell r="B51">
            <v>44116583</v>
          </cell>
          <cell r="C51">
            <v>40241740</v>
          </cell>
          <cell r="D51">
            <v>892549</v>
          </cell>
        </row>
        <row r="54">
          <cell r="B54">
            <v>1630284</v>
          </cell>
          <cell r="C54">
            <v>878222</v>
          </cell>
          <cell r="D54">
            <v>655</v>
          </cell>
        </row>
        <row r="57">
          <cell r="B57">
            <v>18524912</v>
          </cell>
          <cell r="C57">
            <v>16767099</v>
          </cell>
          <cell r="D57">
            <v>722304</v>
          </cell>
        </row>
        <row r="58">
          <cell r="B58">
            <v>1119966</v>
          </cell>
          <cell r="C58">
            <v>1028170</v>
          </cell>
          <cell r="D58">
            <v>82535</v>
          </cell>
        </row>
        <row r="59">
          <cell r="B59">
            <v>946942</v>
          </cell>
          <cell r="C59">
            <v>705319</v>
          </cell>
          <cell r="D59">
            <v>107791</v>
          </cell>
        </row>
        <row r="60">
          <cell r="B60">
            <v>1612622</v>
          </cell>
          <cell r="C60">
            <v>1121651</v>
          </cell>
          <cell r="D60">
            <v>69262</v>
          </cell>
        </row>
        <row r="61">
          <cell r="B61">
            <v>97047</v>
          </cell>
          <cell r="C61">
            <v>72923</v>
          </cell>
          <cell r="D61">
            <v>240</v>
          </cell>
        </row>
        <row r="62">
          <cell r="B62">
            <v>69909</v>
          </cell>
          <cell r="C62">
            <v>68254</v>
          </cell>
          <cell r="D62">
            <v>135</v>
          </cell>
        </row>
        <row r="65">
          <cell r="B65">
            <v>1117021</v>
          </cell>
          <cell r="C65">
            <v>702218</v>
          </cell>
          <cell r="D65">
            <v>64267</v>
          </cell>
        </row>
        <row r="66">
          <cell r="B66">
            <v>2557757</v>
          </cell>
          <cell r="C66">
            <v>1945256</v>
          </cell>
          <cell r="D66">
            <v>24984</v>
          </cell>
        </row>
        <row r="67">
          <cell r="B67">
            <v>7603769</v>
          </cell>
          <cell r="C67">
            <v>6517449</v>
          </cell>
          <cell r="D67">
            <v>80473</v>
          </cell>
        </row>
        <row r="68">
          <cell r="B68">
            <v>217741</v>
          </cell>
          <cell r="C68">
            <v>203876</v>
          </cell>
          <cell r="D68">
            <v>1679</v>
          </cell>
        </row>
        <row r="69">
          <cell r="B69">
            <v>3149089</v>
          </cell>
          <cell r="C69">
            <v>2182954</v>
          </cell>
          <cell r="D69">
            <v>8492</v>
          </cell>
        </row>
        <row r="70">
          <cell r="B70">
            <v>11773</v>
          </cell>
          <cell r="C70">
            <v>10875</v>
          </cell>
          <cell r="D70">
            <v>228</v>
          </cell>
        </row>
        <row r="71">
          <cell r="B71">
            <v>358450</v>
          </cell>
          <cell r="C71">
            <v>334972</v>
          </cell>
          <cell r="D71">
            <v>2495</v>
          </cell>
        </row>
        <row r="72">
          <cell r="B72">
            <v>229500</v>
          </cell>
          <cell r="C72">
            <v>212321</v>
          </cell>
          <cell r="D72">
            <v>3283</v>
          </cell>
        </row>
        <row r="73">
          <cell r="B73">
            <v>47709</v>
          </cell>
          <cell r="C73">
            <v>47608</v>
          </cell>
          <cell r="D73">
            <v>98</v>
          </cell>
        </row>
        <row r="74">
          <cell r="B74">
            <v>42497</v>
          </cell>
          <cell r="C74">
            <v>35249</v>
          </cell>
          <cell r="D74">
            <v>0</v>
          </cell>
        </row>
        <row r="75">
          <cell r="B75">
            <v>469483</v>
          </cell>
          <cell r="C75">
            <v>410772</v>
          </cell>
          <cell r="D75">
            <v>20053</v>
          </cell>
        </row>
        <row r="78">
          <cell r="B78">
            <v>10924620</v>
          </cell>
          <cell r="C78">
            <v>6722947</v>
          </cell>
          <cell r="D78">
            <v>732380</v>
          </cell>
        </row>
        <row r="79">
          <cell r="B79">
            <v>54963</v>
          </cell>
          <cell r="C79">
            <v>51694</v>
          </cell>
          <cell r="D79">
            <v>352</v>
          </cell>
        </row>
        <row r="80">
          <cell r="B80">
            <v>7706</v>
          </cell>
          <cell r="C80">
            <v>5587</v>
          </cell>
          <cell r="D80">
            <v>56</v>
          </cell>
        </row>
        <row r="81">
          <cell r="B81">
            <v>25903</v>
          </cell>
          <cell r="C81">
            <v>17971</v>
          </cell>
          <cell r="D81">
            <v>184</v>
          </cell>
        </row>
        <row r="84">
          <cell r="B84">
            <v>57090696</v>
          </cell>
          <cell r="C84">
            <v>47575099</v>
          </cell>
          <cell r="D84">
            <v>1369446</v>
          </cell>
        </row>
        <row r="85">
          <cell r="B85">
            <v>417923</v>
          </cell>
          <cell r="C85">
            <v>351518</v>
          </cell>
          <cell r="D85">
            <v>11334</v>
          </cell>
        </row>
        <row r="86">
          <cell r="B86">
            <v>463579</v>
          </cell>
          <cell r="C86">
            <v>352301</v>
          </cell>
          <cell r="D86">
            <v>1378</v>
          </cell>
        </row>
        <row r="89">
          <cell r="B89">
            <v>19196283</v>
          </cell>
          <cell r="C89">
            <v>14036963</v>
          </cell>
          <cell r="D89">
            <v>1546340</v>
          </cell>
        </row>
        <row r="90">
          <cell r="B90">
            <v>15374458</v>
          </cell>
          <cell r="C90">
            <v>15134429</v>
          </cell>
          <cell r="D90">
            <v>128721</v>
          </cell>
        </row>
        <row r="91">
          <cell r="B91">
            <v>9350788</v>
          </cell>
          <cell r="C91">
            <v>9053167</v>
          </cell>
          <cell r="D91">
            <v>189297</v>
          </cell>
        </row>
        <row r="92">
          <cell r="B92">
            <v>211168</v>
          </cell>
          <cell r="C92">
            <v>202440</v>
          </cell>
          <cell r="D92">
            <v>8721</v>
          </cell>
        </row>
        <row r="93">
          <cell r="B93">
            <v>1238775</v>
          </cell>
          <cell r="C93">
            <v>1154972</v>
          </cell>
          <cell r="D93">
            <v>45712</v>
          </cell>
        </row>
        <row r="94">
          <cell r="B94">
            <v>113408868</v>
          </cell>
          <cell r="C94">
            <v>111643201</v>
          </cell>
          <cell r="D94">
            <v>1231226</v>
          </cell>
        </row>
        <row r="95">
          <cell r="B95">
            <v>1439462</v>
          </cell>
          <cell r="C95">
            <v>1247951</v>
          </cell>
          <cell r="D95">
            <v>6702</v>
          </cell>
        </row>
        <row r="98">
          <cell r="B98">
            <v>4510562</v>
          </cell>
          <cell r="C98">
            <v>4137312</v>
          </cell>
          <cell r="D98">
            <v>86865</v>
          </cell>
        </row>
        <row r="99">
          <cell r="B99">
            <v>1978890</v>
          </cell>
          <cell r="C99">
            <v>1871873</v>
          </cell>
          <cell r="D99">
            <v>78423</v>
          </cell>
        </row>
        <row r="100">
          <cell r="B100">
            <v>856560</v>
          </cell>
          <cell r="C100">
            <v>815287</v>
          </cell>
          <cell r="D100">
            <v>12548</v>
          </cell>
        </row>
        <row r="101">
          <cell r="B101">
            <v>1317809</v>
          </cell>
          <cell r="C101">
            <v>1178746</v>
          </cell>
          <cell r="D101">
            <v>19657</v>
          </cell>
        </row>
        <row r="102">
          <cell r="B102">
            <v>1174455</v>
          </cell>
          <cell r="C102">
            <v>1045769</v>
          </cell>
          <cell r="D102">
            <v>22444</v>
          </cell>
        </row>
        <row r="103">
          <cell r="B103">
            <v>116944</v>
          </cell>
          <cell r="C103">
            <v>100099</v>
          </cell>
          <cell r="D103">
            <v>2708</v>
          </cell>
        </row>
        <row r="104">
          <cell r="B104">
            <v>876235</v>
          </cell>
          <cell r="C104">
            <v>830172</v>
          </cell>
          <cell r="D104">
            <v>826</v>
          </cell>
        </row>
        <row r="105">
          <cell r="B105">
            <v>648401</v>
          </cell>
          <cell r="C105">
            <v>608582</v>
          </cell>
          <cell r="D105">
            <v>7684</v>
          </cell>
        </row>
        <row r="106">
          <cell r="B106">
            <v>127036</v>
          </cell>
          <cell r="C106">
            <v>101426</v>
          </cell>
          <cell r="D106">
            <v>4273</v>
          </cell>
        </row>
        <row r="107">
          <cell r="B107">
            <v>1972676</v>
          </cell>
          <cell r="C107">
            <v>1970806</v>
          </cell>
          <cell r="D107">
            <v>1869</v>
          </cell>
        </row>
        <row r="110">
          <cell r="B110">
            <v>5925216</v>
          </cell>
          <cell r="C110">
            <v>5302335</v>
          </cell>
          <cell r="D110">
            <v>220192</v>
          </cell>
        </row>
        <row r="111">
          <cell r="B111">
            <v>28664</v>
          </cell>
          <cell r="C111">
            <v>26732</v>
          </cell>
          <cell r="D111">
            <v>234</v>
          </cell>
        </row>
        <row r="112">
          <cell r="B112">
            <v>178915</v>
          </cell>
          <cell r="C112">
            <v>168539</v>
          </cell>
          <cell r="D112">
            <v>1954</v>
          </cell>
        </row>
        <row r="113">
          <cell r="B113">
            <v>874572</v>
          </cell>
          <cell r="C113">
            <v>827528</v>
          </cell>
          <cell r="D113">
            <v>9687</v>
          </cell>
        </row>
        <row r="114">
          <cell r="B114">
            <v>124391</v>
          </cell>
          <cell r="C114">
            <v>89534</v>
          </cell>
          <cell r="D114">
            <v>2478</v>
          </cell>
        </row>
        <row r="115">
          <cell r="B115">
            <v>179625</v>
          </cell>
          <cell r="C115">
            <v>164167</v>
          </cell>
          <cell r="D115">
            <v>1813</v>
          </cell>
        </row>
        <row r="116">
          <cell r="B116">
            <v>426305</v>
          </cell>
          <cell r="C116">
            <v>339740</v>
          </cell>
          <cell r="D116">
            <v>4983</v>
          </cell>
        </row>
        <row r="117">
          <cell r="B117">
            <v>1174446</v>
          </cell>
          <cell r="C117">
            <v>992823</v>
          </cell>
          <cell r="D117">
            <v>4814</v>
          </cell>
        </row>
        <row r="118">
          <cell r="B118">
            <v>4708678</v>
          </cell>
          <cell r="C118">
            <v>4057892</v>
          </cell>
          <cell r="D118">
            <v>59885</v>
          </cell>
        </row>
        <row r="122">
          <cell r="B122">
            <v>500102</v>
          </cell>
          <cell r="C122">
            <v>439296</v>
          </cell>
          <cell r="D122">
            <v>52191</v>
          </cell>
        </row>
        <row r="123">
          <cell r="B123">
            <v>1000995</v>
          </cell>
          <cell r="C123">
            <v>998551</v>
          </cell>
          <cell r="D123">
            <v>2428</v>
          </cell>
        </row>
        <row r="124">
          <cell r="B124">
            <v>66571</v>
          </cell>
          <cell r="C124">
            <v>56702</v>
          </cell>
          <cell r="D124">
            <v>1122</v>
          </cell>
        </row>
        <row r="125">
          <cell r="B125">
            <v>1308714</v>
          </cell>
          <cell r="C125">
            <v>1036066</v>
          </cell>
          <cell r="D125">
            <v>85922</v>
          </cell>
        </row>
        <row r="127">
          <cell r="B127">
            <v>10308283</v>
          </cell>
          <cell r="C127">
            <v>10025930</v>
          </cell>
          <cell r="D127">
            <v>273150</v>
          </cell>
        </row>
        <row r="128">
          <cell r="B128">
            <v>1102471</v>
          </cell>
          <cell r="C128">
            <v>1054633</v>
          </cell>
          <cell r="D128">
            <v>9859</v>
          </cell>
        </row>
        <row r="130">
          <cell r="B130">
            <v>45485036</v>
          </cell>
          <cell r="C130">
            <v>45329544</v>
          </cell>
          <cell r="D130">
            <v>148239</v>
          </cell>
        </row>
        <row r="131">
          <cell r="B131">
            <v>14548335</v>
          </cell>
          <cell r="C131">
            <v>13783051</v>
          </cell>
          <cell r="D131">
            <v>463163</v>
          </cell>
        </row>
        <row r="132">
          <cell r="B132">
            <v>15984495</v>
          </cell>
          <cell r="C132">
            <v>14625840</v>
          </cell>
          <cell r="D132">
            <v>131409</v>
          </cell>
        </row>
        <row r="134">
          <cell r="B134">
            <v>58177000</v>
          </cell>
          <cell r="C134">
            <v>57238402</v>
          </cell>
          <cell r="D134">
            <v>232120</v>
          </cell>
        </row>
        <row r="137">
          <cell r="B137">
            <v>229302147</v>
          </cell>
          <cell r="C137">
            <v>221703122</v>
          </cell>
          <cell r="D137">
            <v>700980</v>
          </cell>
        </row>
        <row r="140">
          <cell r="B140">
            <v>3357422</v>
          </cell>
          <cell r="C140">
            <v>2669078</v>
          </cell>
          <cell r="D140">
            <v>253574</v>
          </cell>
        </row>
        <row r="141">
          <cell r="B141">
            <v>102615</v>
          </cell>
          <cell r="C141">
            <v>99358</v>
          </cell>
          <cell r="D141">
            <v>150</v>
          </cell>
        </row>
        <row r="142">
          <cell r="B142">
            <v>429260</v>
          </cell>
          <cell r="C142">
            <v>319559</v>
          </cell>
          <cell r="D142">
            <v>351</v>
          </cell>
        </row>
        <row r="143">
          <cell r="B143">
            <v>153749</v>
          </cell>
          <cell r="C143">
            <v>141319</v>
          </cell>
          <cell r="D143">
            <v>2570</v>
          </cell>
        </row>
        <row r="144">
          <cell r="B144">
            <v>276684</v>
          </cell>
          <cell r="C144">
            <v>248450</v>
          </cell>
          <cell r="D144">
            <v>4412</v>
          </cell>
        </row>
        <row r="145">
          <cell r="B145">
            <v>3885444</v>
          </cell>
          <cell r="C145">
            <v>1026318</v>
          </cell>
          <cell r="D145">
            <v>5666</v>
          </cell>
        </row>
        <row r="146">
          <cell r="B146">
            <v>403253</v>
          </cell>
          <cell r="C146">
            <v>401629</v>
          </cell>
          <cell r="D146">
            <v>210</v>
          </cell>
        </row>
        <row r="147">
          <cell r="B147">
            <v>61180</v>
          </cell>
          <cell r="C147">
            <v>54609</v>
          </cell>
          <cell r="D147">
            <v>6008</v>
          </cell>
        </row>
        <row r="148">
          <cell r="B148">
            <v>60168</v>
          </cell>
          <cell r="C148">
            <v>51531</v>
          </cell>
          <cell r="D148">
            <v>2333</v>
          </cell>
        </row>
        <row r="149">
          <cell r="B149">
            <v>1618451</v>
          </cell>
          <cell r="C149">
            <v>1111105</v>
          </cell>
          <cell r="D149">
            <v>4877</v>
          </cell>
        </row>
        <row r="150">
          <cell r="B150">
            <v>1238462</v>
          </cell>
          <cell r="C150">
            <v>959649</v>
          </cell>
          <cell r="D150">
            <v>30546</v>
          </cell>
        </row>
        <row r="151">
          <cell r="B151">
            <v>537942</v>
          </cell>
          <cell r="C151">
            <v>454370</v>
          </cell>
          <cell r="D151">
            <v>29260</v>
          </cell>
        </row>
        <row r="152">
          <cell r="B152">
            <v>648732</v>
          </cell>
          <cell r="C152">
            <v>365943</v>
          </cell>
          <cell r="D152">
            <v>203167</v>
          </cell>
        </row>
        <row r="153">
          <cell r="B153">
            <v>445022</v>
          </cell>
          <cell r="C153">
            <v>351688</v>
          </cell>
          <cell r="D153">
            <v>1528</v>
          </cell>
        </row>
        <row r="154">
          <cell r="B154">
            <v>218698</v>
          </cell>
          <cell r="C154">
            <v>200781</v>
          </cell>
          <cell r="D154">
            <v>6804</v>
          </cell>
        </row>
        <row r="155">
          <cell r="B155">
            <v>1180655</v>
          </cell>
          <cell r="C155">
            <v>917528</v>
          </cell>
          <cell r="D155">
            <v>20717</v>
          </cell>
        </row>
        <row r="156">
          <cell r="B156">
            <v>68700</v>
          </cell>
          <cell r="C156">
            <v>59760</v>
          </cell>
          <cell r="D156">
            <v>2762</v>
          </cell>
        </row>
        <row r="157">
          <cell r="B157">
            <v>2242466</v>
          </cell>
          <cell r="C157">
            <v>2226043</v>
          </cell>
          <cell r="D157">
            <v>3116</v>
          </cell>
        </row>
        <row r="158">
          <cell r="B158">
            <v>51648</v>
          </cell>
          <cell r="C158">
            <v>49002</v>
          </cell>
          <cell r="D158">
            <v>122</v>
          </cell>
        </row>
        <row r="159">
          <cell r="B159">
            <v>107952</v>
          </cell>
          <cell r="C159">
            <v>97330</v>
          </cell>
          <cell r="D159">
            <v>10242</v>
          </cell>
        </row>
        <row r="162">
          <cell r="B162">
            <v>116460267</v>
          </cell>
          <cell r="C162">
            <v>105984981</v>
          </cell>
          <cell r="D162">
            <v>3672073</v>
          </cell>
        </row>
        <row r="163">
          <cell r="B163">
            <v>38087</v>
          </cell>
          <cell r="C163">
            <v>31443</v>
          </cell>
          <cell r="D163">
            <v>870</v>
          </cell>
        </row>
        <row r="164">
          <cell r="B164">
            <v>43306</v>
          </cell>
          <cell r="C164">
            <v>40412</v>
          </cell>
          <cell r="D164">
            <v>1508</v>
          </cell>
        </row>
        <row r="165">
          <cell r="B165">
            <v>51196</v>
          </cell>
          <cell r="C165">
            <v>39055</v>
          </cell>
          <cell r="D165">
            <v>1430</v>
          </cell>
        </row>
        <row r="166">
          <cell r="B166">
            <v>85825</v>
          </cell>
          <cell r="C166">
            <v>80986</v>
          </cell>
          <cell r="D166">
            <v>1818</v>
          </cell>
        </row>
        <row r="167">
          <cell r="B167">
            <v>52478</v>
          </cell>
          <cell r="C167">
            <v>35090</v>
          </cell>
          <cell r="D167">
            <v>1551</v>
          </cell>
        </row>
        <row r="170">
          <cell r="B170">
            <v>2566358</v>
          </cell>
          <cell r="C170">
            <v>1694763</v>
          </cell>
          <cell r="D170">
            <v>448018</v>
          </cell>
        </row>
        <row r="171">
          <cell r="B171">
            <v>36392</v>
          </cell>
          <cell r="C171">
            <v>34961</v>
          </cell>
          <cell r="D171">
            <v>37</v>
          </cell>
        </row>
        <row r="172">
          <cell r="B172">
            <v>260938</v>
          </cell>
          <cell r="C172">
            <v>182953</v>
          </cell>
          <cell r="D172">
            <v>7276</v>
          </cell>
        </row>
        <row r="175">
          <cell r="B175">
            <v>4305766</v>
          </cell>
          <cell r="C175">
            <v>3491657</v>
          </cell>
          <cell r="D175">
            <v>194609</v>
          </cell>
        </row>
        <row r="176">
          <cell r="B176">
            <v>300560</v>
          </cell>
          <cell r="C176">
            <v>253113</v>
          </cell>
          <cell r="D176">
            <v>2375</v>
          </cell>
        </row>
        <row r="177">
          <cell r="B177">
            <v>106531</v>
          </cell>
          <cell r="C177">
            <v>67736</v>
          </cell>
          <cell r="D177">
            <v>2466</v>
          </cell>
        </row>
        <row r="178">
          <cell r="B178">
            <v>0</v>
          </cell>
          <cell r="C178">
            <v>0</v>
          </cell>
          <cell r="D178">
            <v>0</v>
          </cell>
        </row>
        <row r="179">
          <cell r="B179">
            <v>46320</v>
          </cell>
          <cell r="C179">
            <v>40604</v>
          </cell>
          <cell r="D179">
            <v>71</v>
          </cell>
        </row>
        <row r="180">
          <cell r="B180">
            <v>80662</v>
          </cell>
          <cell r="C180">
            <v>73140</v>
          </cell>
          <cell r="D180">
            <v>1750</v>
          </cell>
        </row>
        <row r="183">
          <cell r="B183">
            <v>21417535</v>
          </cell>
          <cell r="C183">
            <v>14534760</v>
          </cell>
          <cell r="D183">
            <v>1403050</v>
          </cell>
        </row>
        <row r="184">
          <cell r="B184">
            <v>69585</v>
          </cell>
          <cell r="C184">
            <v>61846</v>
          </cell>
          <cell r="D184">
            <v>1249</v>
          </cell>
        </row>
        <row r="185">
          <cell r="B185">
            <v>976317</v>
          </cell>
          <cell r="C185">
            <v>897233</v>
          </cell>
          <cell r="D185">
            <v>16067</v>
          </cell>
        </row>
        <row r="186">
          <cell r="B186">
            <v>20239</v>
          </cell>
          <cell r="C186">
            <v>19872</v>
          </cell>
          <cell r="D186">
            <v>0</v>
          </cell>
        </row>
        <row r="187">
          <cell r="B187">
            <v>672746</v>
          </cell>
          <cell r="C187">
            <v>599510</v>
          </cell>
          <cell r="D187">
            <v>8487</v>
          </cell>
        </row>
        <row r="188">
          <cell r="B188">
            <v>6523150</v>
          </cell>
          <cell r="C188">
            <v>5861867</v>
          </cell>
          <cell r="D188">
            <v>30389</v>
          </cell>
        </row>
        <row r="189">
          <cell r="B189">
            <v>27866</v>
          </cell>
          <cell r="C189">
            <v>23727</v>
          </cell>
          <cell r="D189">
            <v>119</v>
          </cell>
        </row>
        <row r="192">
          <cell r="B192">
            <v>1147533</v>
          </cell>
          <cell r="C192">
            <v>994207</v>
          </cell>
          <cell r="D192">
            <v>42209</v>
          </cell>
        </row>
        <row r="193">
          <cell r="B193">
            <v>0</v>
          </cell>
          <cell r="C193">
            <v>0</v>
          </cell>
          <cell r="D193">
            <v>0</v>
          </cell>
        </row>
        <row r="194">
          <cell r="B194">
            <v>35319</v>
          </cell>
          <cell r="C194">
            <v>34898</v>
          </cell>
          <cell r="D194">
            <v>421</v>
          </cell>
        </row>
        <row r="195">
          <cell r="B195">
            <v>21390</v>
          </cell>
          <cell r="C195">
            <v>20366</v>
          </cell>
          <cell r="D195">
            <v>897</v>
          </cell>
        </row>
        <row r="196">
          <cell r="B196">
            <v>969123</v>
          </cell>
          <cell r="C196">
            <v>960033</v>
          </cell>
          <cell r="D196">
            <v>0</v>
          </cell>
        </row>
        <row r="197">
          <cell r="B197">
            <v>35769</v>
          </cell>
          <cell r="C197">
            <v>30050</v>
          </cell>
          <cell r="D197">
            <v>1119</v>
          </cell>
        </row>
        <row r="198">
          <cell r="B198">
            <v>59338</v>
          </cell>
          <cell r="C198">
            <v>54610</v>
          </cell>
          <cell r="D198">
            <v>789</v>
          </cell>
        </row>
        <row r="199">
          <cell r="B199">
            <v>5373393</v>
          </cell>
          <cell r="C199">
            <v>4417341</v>
          </cell>
          <cell r="D199">
            <v>127060</v>
          </cell>
        </row>
        <row r="202">
          <cell r="B202">
            <v>207991</v>
          </cell>
          <cell r="C202">
            <v>201012</v>
          </cell>
          <cell r="D202">
            <v>1083</v>
          </cell>
        </row>
        <row r="203">
          <cell r="B203">
            <v>290788</v>
          </cell>
          <cell r="C203">
            <v>286649</v>
          </cell>
          <cell r="D203">
            <v>1775</v>
          </cell>
        </row>
        <row r="204">
          <cell r="B204">
            <v>33836</v>
          </cell>
          <cell r="C204">
            <v>32155</v>
          </cell>
          <cell r="D204">
            <v>59</v>
          </cell>
        </row>
        <row r="205">
          <cell r="B205">
            <v>32015</v>
          </cell>
          <cell r="C205">
            <v>30884</v>
          </cell>
          <cell r="D205">
            <v>1072</v>
          </cell>
        </row>
        <row r="206">
          <cell r="B206">
            <v>104014</v>
          </cell>
          <cell r="C206">
            <v>101442</v>
          </cell>
          <cell r="D206">
            <v>1840</v>
          </cell>
        </row>
        <row r="207">
          <cell r="B207">
            <v>281114</v>
          </cell>
          <cell r="C207">
            <v>269636</v>
          </cell>
          <cell r="D207">
            <v>3432</v>
          </cell>
        </row>
        <row r="208">
          <cell r="B208">
            <v>347011</v>
          </cell>
          <cell r="C208">
            <v>328027</v>
          </cell>
          <cell r="D208">
            <v>236</v>
          </cell>
        </row>
        <row r="211">
          <cell r="B211">
            <v>31083</v>
          </cell>
          <cell r="C211">
            <v>22177</v>
          </cell>
          <cell r="D211">
            <v>0</v>
          </cell>
        </row>
        <row r="212">
          <cell r="B212">
            <v>86025</v>
          </cell>
          <cell r="C212">
            <v>58356</v>
          </cell>
          <cell r="D212">
            <v>242</v>
          </cell>
        </row>
        <row r="213">
          <cell r="B213">
            <v>90217</v>
          </cell>
          <cell r="C213">
            <v>83561</v>
          </cell>
          <cell r="D213">
            <v>1712</v>
          </cell>
        </row>
        <row r="214">
          <cell r="B214">
            <v>6925104</v>
          </cell>
          <cell r="C214">
            <v>4584851</v>
          </cell>
          <cell r="D214">
            <v>1142092</v>
          </cell>
        </row>
        <row r="215">
          <cell r="B215">
            <v>46035</v>
          </cell>
          <cell r="C215">
            <v>44694</v>
          </cell>
          <cell r="D215">
            <v>99</v>
          </cell>
        </row>
        <row r="216">
          <cell r="B216">
            <v>198257</v>
          </cell>
          <cell r="C216">
            <v>191348</v>
          </cell>
          <cell r="D216">
            <v>2930</v>
          </cell>
        </row>
        <row r="217">
          <cell r="B217">
            <v>489256</v>
          </cell>
          <cell r="C217">
            <v>442883</v>
          </cell>
          <cell r="D217">
            <v>345</v>
          </cell>
        </row>
        <row r="218">
          <cell r="B218">
            <v>75625</v>
          </cell>
          <cell r="C218">
            <v>67799</v>
          </cell>
          <cell r="D218">
            <v>417</v>
          </cell>
        </row>
        <row r="219">
          <cell r="B219">
            <v>140141</v>
          </cell>
          <cell r="C219">
            <v>112771</v>
          </cell>
          <cell r="D219">
            <v>19373</v>
          </cell>
        </row>
        <row r="220">
          <cell r="B220">
            <v>80966</v>
          </cell>
          <cell r="C220">
            <v>79407</v>
          </cell>
          <cell r="D220">
            <v>111</v>
          </cell>
        </row>
        <row r="221">
          <cell r="B221">
            <v>105934</v>
          </cell>
          <cell r="C221">
            <v>87248</v>
          </cell>
          <cell r="D221">
            <v>2196</v>
          </cell>
        </row>
        <row r="222">
          <cell r="B222">
            <v>376046</v>
          </cell>
          <cell r="C222">
            <v>332256</v>
          </cell>
          <cell r="D222">
            <v>3980</v>
          </cell>
        </row>
        <row r="223">
          <cell r="B223">
            <v>143615</v>
          </cell>
          <cell r="C223">
            <v>99396</v>
          </cell>
          <cell r="D223">
            <v>19708</v>
          </cell>
        </row>
        <row r="224">
          <cell r="B224">
            <v>111449</v>
          </cell>
          <cell r="C224">
            <v>100471</v>
          </cell>
          <cell r="D224">
            <v>2681</v>
          </cell>
        </row>
        <row r="225">
          <cell r="B225">
            <v>106825</v>
          </cell>
          <cell r="C225">
            <v>89828</v>
          </cell>
          <cell r="D225">
            <v>14067</v>
          </cell>
        </row>
        <row r="226">
          <cell r="B226">
            <v>209732</v>
          </cell>
          <cell r="C226">
            <v>190857</v>
          </cell>
          <cell r="D226">
            <v>895</v>
          </cell>
        </row>
        <row r="228">
          <cell r="B228">
            <v>717740</v>
          </cell>
          <cell r="C228">
            <v>623480</v>
          </cell>
          <cell r="D228">
            <v>2855</v>
          </cell>
        </row>
        <row r="229">
          <cell r="B229">
            <v>830519</v>
          </cell>
          <cell r="C229">
            <v>445700</v>
          </cell>
          <cell r="D229">
            <v>27654</v>
          </cell>
        </row>
        <row r="230">
          <cell r="B230">
            <v>242087</v>
          </cell>
          <cell r="C230">
            <v>208851</v>
          </cell>
          <cell r="D230">
            <v>996</v>
          </cell>
        </row>
        <row r="231">
          <cell r="B231">
            <v>117523</v>
          </cell>
          <cell r="C231">
            <v>89453</v>
          </cell>
          <cell r="D231">
            <v>4547</v>
          </cell>
        </row>
        <row r="232">
          <cell r="B232">
            <v>1027406</v>
          </cell>
          <cell r="C232">
            <v>845844</v>
          </cell>
          <cell r="D232">
            <v>27744</v>
          </cell>
        </row>
        <row r="233">
          <cell r="B233">
            <v>513207</v>
          </cell>
          <cell r="C233">
            <v>503386</v>
          </cell>
          <cell r="D233">
            <v>3099</v>
          </cell>
        </row>
        <row r="234">
          <cell r="B234">
            <v>574888</v>
          </cell>
          <cell r="C234">
            <v>549269</v>
          </cell>
          <cell r="D234">
            <v>9471</v>
          </cell>
        </row>
        <row r="235">
          <cell r="B235">
            <v>117026</v>
          </cell>
          <cell r="C235">
            <v>116143</v>
          </cell>
          <cell r="D235">
            <v>883</v>
          </cell>
        </row>
        <row r="236">
          <cell r="B236">
            <v>342478</v>
          </cell>
          <cell r="C236">
            <v>319950</v>
          </cell>
          <cell r="D236">
            <v>3757</v>
          </cell>
        </row>
        <row r="237">
          <cell r="B237">
            <v>555740</v>
          </cell>
          <cell r="C237">
            <v>479083</v>
          </cell>
          <cell r="D237">
            <v>9255</v>
          </cell>
        </row>
        <row r="238">
          <cell r="B238">
            <v>56433</v>
          </cell>
          <cell r="C238">
            <v>41434</v>
          </cell>
          <cell r="D238">
            <v>765</v>
          </cell>
        </row>
        <row r="239">
          <cell r="B239">
            <v>151488</v>
          </cell>
          <cell r="C239">
            <v>126744</v>
          </cell>
          <cell r="D239">
            <v>796</v>
          </cell>
        </row>
        <row r="240">
          <cell r="B240">
            <v>73103</v>
          </cell>
          <cell r="C240">
            <v>61115</v>
          </cell>
          <cell r="D240">
            <v>76</v>
          </cell>
        </row>
        <row r="241">
          <cell r="B241">
            <v>1037085</v>
          </cell>
          <cell r="C241">
            <v>1020756</v>
          </cell>
          <cell r="D241">
            <v>2884</v>
          </cell>
        </row>
        <row r="242">
          <cell r="B242">
            <v>111518</v>
          </cell>
          <cell r="C242">
            <v>105254</v>
          </cell>
          <cell r="D242">
            <v>6160</v>
          </cell>
        </row>
        <row r="243">
          <cell r="B243">
            <v>216408</v>
          </cell>
          <cell r="C243">
            <v>214541</v>
          </cell>
          <cell r="D243">
            <v>1183</v>
          </cell>
        </row>
        <row r="244">
          <cell r="B244">
            <v>123438</v>
          </cell>
          <cell r="C244">
            <v>122365</v>
          </cell>
          <cell r="D244">
            <v>245</v>
          </cell>
        </row>
        <row r="245">
          <cell r="B245">
            <v>70522</v>
          </cell>
          <cell r="C245">
            <v>66055</v>
          </cell>
          <cell r="D245">
            <v>1375</v>
          </cell>
        </row>
        <row r="246">
          <cell r="B246">
            <v>42532</v>
          </cell>
          <cell r="C246">
            <v>39858</v>
          </cell>
          <cell r="D246">
            <v>864</v>
          </cell>
        </row>
        <row r="247">
          <cell r="B247">
            <v>316413</v>
          </cell>
          <cell r="C247">
            <v>284303</v>
          </cell>
          <cell r="D247">
            <v>1894</v>
          </cell>
        </row>
        <row r="250">
          <cell r="B250">
            <v>25433426</v>
          </cell>
          <cell r="C250">
            <v>24145146</v>
          </cell>
          <cell r="D250">
            <v>1016086</v>
          </cell>
        </row>
        <row r="253">
          <cell r="B253">
            <v>2980</v>
          </cell>
          <cell r="C253">
            <v>2190</v>
          </cell>
          <cell r="D253">
            <v>0</v>
          </cell>
        </row>
        <row r="256">
          <cell r="B256">
            <v>19000802</v>
          </cell>
          <cell r="C256">
            <v>18211209</v>
          </cell>
          <cell r="D256">
            <v>247486</v>
          </cell>
        </row>
        <row r="257">
          <cell r="B257">
            <v>88349</v>
          </cell>
          <cell r="C257">
            <v>85663</v>
          </cell>
          <cell r="D257">
            <v>1250</v>
          </cell>
        </row>
        <row r="258">
          <cell r="B258">
            <v>405566</v>
          </cell>
          <cell r="C258">
            <v>355058</v>
          </cell>
          <cell r="D258">
            <v>4101</v>
          </cell>
        </row>
        <row r="259">
          <cell r="B259">
            <v>1583248</v>
          </cell>
          <cell r="C259">
            <v>1511403</v>
          </cell>
          <cell r="D259">
            <v>31253</v>
          </cell>
        </row>
        <row r="260">
          <cell r="B260">
            <v>249887</v>
          </cell>
          <cell r="C260">
            <v>247886</v>
          </cell>
          <cell r="D260">
            <v>1</v>
          </cell>
        </row>
        <row r="263">
          <cell r="B263">
            <v>1112756</v>
          </cell>
          <cell r="C263">
            <v>1094998</v>
          </cell>
          <cell r="D263">
            <v>3692</v>
          </cell>
        </row>
        <row r="264">
          <cell r="B264">
            <v>78411</v>
          </cell>
          <cell r="C264">
            <v>67815</v>
          </cell>
          <cell r="D264">
            <v>3277</v>
          </cell>
        </row>
        <row r="267">
          <cell r="B267">
            <v>8710198</v>
          </cell>
          <cell r="C267">
            <v>7980738</v>
          </cell>
          <cell r="D267">
            <v>22346</v>
          </cell>
        </row>
        <row r="270">
          <cell r="B270">
            <v>13625613</v>
          </cell>
          <cell r="C270">
            <v>12756508</v>
          </cell>
          <cell r="D270">
            <v>868914</v>
          </cell>
        </row>
        <row r="273">
          <cell r="B273">
            <v>1839419</v>
          </cell>
          <cell r="C273">
            <v>1801354</v>
          </cell>
          <cell r="D273">
            <v>5050</v>
          </cell>
        </row>
        <row r="276">
          <cell r="B276">
            <v>414235</v>
          </cell>
          <cell r="C276">
            <v>406115</v>
          </cell>
          <cell r="D276">
            <v>1345</v>
          </cell>
        </row>
        <row r="281">
          <cell r="B281">
            <v>79481792</v>
          </cell>
          <cell r="C281">
            <v>78786779</v>
          </cell>
          <cell r="D281">
            <v>0</v>
          </cell>
        </row>
        <row r="284">
          <cell r="B284">
            <v>0</v>
          </cell>
          <cell r="C284">
            <v>0</v>
          </cell>
          <cell r="D284">
            <v>0</v>
          </cell>
        </row>
        <row r="285">
          <cell r="B285">
            <v>0</v>
          </cell>
          <cell r="C285">
            <v>0</v>
          </cell>
          <cell r="D285">
            <v>0</v>
          </cell>
        </row>
        <row r="286">
          <cell r="B286">
            <v>0</v>
          </cell>
          <cell r="C286">
            <v>0</v>
          </cell>
          <cell r="D286">
            <v>0</v>
          </cell>
        </row>
        <row r="287">
          <cell r="B287">
            <v>0</v>
          </cell>
          <cell r="C287">
            <v>0</v>
          </cell>
          <cell r="D287">
            <v>0</v>
          </cell>
        </row>
        <row r="288">
          <cell r="B288">
            <v>2500713</v>
          </cell>
          <cell r="C288">
            <v>2443569</v>
          </cell>
          <cell r="D288">
            <v>57141</v>
          </cell>
        </row>
        <row r="290">
          <cell r="B290">
            <v>0</v>
          </cell>
          <cell r="C290">
            <v>0</v>
          </cell>
          <cell r="D290">
            <v>0</v>
          </cell>
        </row>
        <row r="292">
          <cell r="B292">
            <v>0</v>
          </cell>
          <cell r="C292">
            <v>0</v>
          </cell>
          <cell r="D292">
            <v>0</v>
          </cell>
        </row>
        <row r="294">
          <cell r="B294">
            <v>0</v>
          </cell>
          <cell r="C294">
            <v>0</v>
          </cell>
          <cell r="D294">
            <v>0</v>
          </cell>
        </row>
        <row r="296">
          <cell r="B296">
            <v>0</v>
          </cell>
          <cell r="C296">
            <v>0</v>
          </cell>
          <cell r="D296">
            <v>0</v>
          </cell>
        </row>
        <row r="298">
          <cell r="B298">
            <v>0</v>
          </cell>
          <cell r="C298">
            <v>0</v>
          </cell>
          <cell r="D298">
            <v>0</v>
          </cell>
        </row>
        <row r="300">
          <cell r="B300">
            <v>0</v>
          </cell>
          <cell r="C300">
            <v>0</v>
          </cell>
          <cell r="D300">
            <v>0</v>
          </cell>
        </row>
        <row r="302">
          <cell r="B302">
            <v>0</v>
          </cell>
          <cell r="C302">
            <v>0</v>
          </cell>
          <cell r="D302">
            <v>0</v>
          </cell>
        </row>
        <row r="304">
          <cell r="B304">
            <v>0</v>
          </cell>
          <cell r="C304">
            <v>0</v>
          </cell>
          <cell r="D304">
            <v>0</v>
          </cell>
        </row>
        <row r="306">
          <cell r="B306">
            <v>0</v>
          </cell>
          <cell r="C306">
            <v>0</v>
          </cell>
          <cell r="D306">
            <v>0</v>
          </cell>
        </row>
        <row r="310">
          <cell r="B310">
            <v>0</v>
          </cell>
          <cell r="C310">
            <v>0</v>
          </cell>
          <cell r="D310">
            <v>0</v>
          </cell>
        </row>
        <row r="318">
          <cell r="B318">
            <v>0</v>
          </cell>
          <cell r="C318">
            <v>0</v>
          </cell>
          <cell r="D318">
            <v>0</v>
          </cell>
        </row>
        <row r="319">
          <cell r="B319">
            <v>412450020</v>
          </cell>
          <cell r="C319">
            <v>406325490</v>
          </cell>
          <cell r="D319">
            <v>53988</v>
          </cell>
        </row>
        <row r="320">
          <cell r="B320">
            <v>0</v>
          </cell>
          <cell r="C320">
            <v>0</v>
          </cell>
          <cell r="D320">
            <v>0</v>
          </cell>
        </row>
        <row r="321">
          <cell r="B321">
            <v>0</v>
          </cell>
          <cell r="C321">
            <v>0</v>
          </cell>
          <cell r="D321">
            <v>0</v>
          </cell>
        </row>
        <row r="322">
          <cell r="B322">
            <v>0</v>
          </cell>
          <cell r="C322">
            <v>0</v>
          </cell>
          <cell r="D322">
            <v>0</v>
          </cell>
        </row>
        <row r="323">
          <cell r="B323">
            <v>0</v>
          </cell>
          <cell r="C323">
            <v>0</v>
          </cell>
          <cell r="D323">
            <v>0</v>
          </cell>
        </row>
        <row r="324">
          <cell r="B324">
            <v>0</v>
          </cell>
          <cell r="C324">
            <v>0</v>
          </cell>
          <cell r="D324">
            <v>0</v>
          </cell>
        </row>
        <row r="325">
          <cell r="B325">
            <v>0</v>
          </cell>
          <cell r="C325">
            <v>0</v>
          </cell>
          <cell r="D325">
            <v>0</v>
          </cell>
        </row>
        <row r="326">
          <cell r="B326">
            <v>0</v>
          </cell>
          <cell r="C326">
            <v>0</v>
          </cell>
          <cell r="D326">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85" zoomScaleNormal="100" zoomScaleSheetLayoutView="85" workbookViewId="0">
      <pane xSplit="2" ySplit="6" topLeftCell="C7" activePane="bottomRight" state="frozen"/>
      <selection pane="topRight" activeCell="C1" sqref="C1"/>
      <selection pane="bottomLeft" activeCell="A7" sqref="A7"/>
      <selection pane="bottomRight" activeCell="M3" sqref="M3"/>
    </sheetView>
  </sheetViews>
  <sheetFormatPr defaultRowHeight="12.75" x14ac:dyDescent="0.2"/>
  <cols>
    <col min="1" max="1" width="1.85546875" style="6" customWidth="1"/>
    <col min="2" max="2" width="40.85546875" style="6" customWidth="1"/>
    <col min="3" max="6" width="12.85546875" style="7" customWidth="1"/>
    <col min="7" max="7" width="14" style="7" bestFit="1" customWidth="1"/>
    <col min="8" max="11" width="13" style="7" customWidth="1"/>
    <col min="12" max="12" width="14" style="7" bestFit="1" customWidth="1"/>
    <col min="13" max="17" width="12" style="7" customWidth="1"/>
    <col min="18" max="21" width="6.5703125" style="7" customWidth="1"/>
    <col min="22" max="22" width="10.42578125" style="7" customWidth="1"/>
    <col min="23" max="16384" width="9.140625" style="7"/>
  </cols>
  <sheetData>
    <row r="1" spans="1:33" ht="14.25" x14ac:dyDescent="0.2">
      <c r="A1" s="5" t="s">
        <v>21</v>
      </c>
    </row>
    <row r="2" spans="1:33" x14ac:dyDescent="0.2">
      <c r="A2" s="6" t="s">
        <v>22</v>
      </c>
    </row>
    <row r="3" spans="1:33" x14ac:dyDescent="0.2">
      <c r="A3" s="6" t="s">
        <v>23</v>
      </c>
    </row>
    <row r="5" spans="1:33" s="10" customFormat="1" ht="18.75" customHeight="1" x14ac:dyDescent="0.2">
      <c r="A5" s="8" t="s">
        <v>24</v>
      </c>
      <c r="B5" s="8"/>
      <c r="C5" s="9" t="s">
        <v>25</v>
      </c>
      <c r="D5" s="9"/>
      <c r="E5" s="9"/>
      <c r="F5" s="9"/>
      <c r="G5" s="9"/>
      <c r="H5" s="9" t="s">
        <v>26</v>
      </c>
      <c r="I5" s="9"/>
      <c r="J5" s="9"/>
      <c r="K5" s="9"/>
      <c r="L5" s="9"/>
      <c r="M5" s="9" t="s">
        <v>27</v>
      </c>
      <c r="N5" s="9"/>
      <c r="O5" s="9"/>
      <c r="P5" s="9"/>
      <c r="Q5" s="9"/>
      <c r="R5" s="9" t="s">
        <v>28</v>
      </c>
      <c r="S5" s="9"/>
      <c r="T5" s="9"/>
      <c r="U5" s="9"/>
      <c r="V5" s="9"/>
    </row>
    <row r="6" spans="1:33" s="10" customFormat="1" ht="25.5" x14ac:dyDescent="0.2">
      <c r="A6" s="8"/>
      <c r="B6" s="8"/>
      <c r="C6" s="11" t="s">
        <v>29</v>
      </c>
      <c r="D6" s="11" t="s">
        <v>30</v>
      </c>
      <c r="E6" s="11" t="s">
        <v>31</v>
      </c>
      <c r="F6" s="11" t="s">
        <v>32</v>
      </c>
      <c r="G6" s="11" t="s">
        <v>33</v>
      </c>
      <c r="H6" s="11" t="s">
        <v>29</v>
      </c>
      <c r="I6" s="11" t="s">
        <v>30</v>
      </c>
      <c r="J6" s="11" t="s">
        <v>31</v>
      </c>
      <c r="K6" s="11" t="s">
        <v>32</v>
      </c>
      <c r="L6" s="11" t="s">
        <v>33</v>
      </c>
      <c r="M6" s="11" t="s">
        <v>29</v>
      </c>
      <c r="N6" s="11" t="s">
        <v>30</v>
      </c>
      <c r="O6" s="11" t="s">
        <v>31</v>
      </c>
      <c r="P6" s="11" t="s">
        <v>32</v>
      </c>
      <c r="Q6" s="11" t="s">
        <v>33</v>
      </c>
      <c r="R6" s="11" t="s">
        <v>29</v>
      </c>
      <c r="S6" s="11" t="s">
        <v>30</v>
      </c>
      <c r="T6" s="11" t="s">
        <v>31</v>
      </c>
      <c r="U6" s="11" t="s">
        <v>32</v>
      </c>
      <c r="V6" s="11" t="s">
        <v>33</v>
      </c>
    </row>
    <row r="7" spans="1:33" x14ac:dyDescent="0.2">
      <c r="A7" s="12"/>
      <c r="B7" s="12"/>
      <c r="C7" s="13"/>
      <c r="D7" s="13"/>
      <c r="E7" s="13"/>
      <c r="F7" s="13"/>
      <c r="G7" s="13"/>
      <c r="H7" s="13"/>
      <c r="I7" s="13"/>
      <c r="J7" s="13"/>
      <c r="K7" s="13"/>
      <c r="L7" s="13"/>
      <c r="M7" s="13"/>
      <c r="N7" s="13"/>
      <c r="O7" s="13"/>
      <c r="P7" s="13"/>
      <c r="Q7" s="13"/>
      <c r="R7" s="14"/>
      <c r="S7" s="14"/>
      <c r="T7" s="14"/>
      <c r="U7" s="14"/>
      <c r="V7" s="14"/>
    </row>
    <row r="8" spans="1:33" s="18" customFormat="1" x14ac:dyDescent="0.2">
      <c r="A8" s="15" t="s">
        <v>34</v>
      </c>
      <c r="B8" s="15"/>
      <c r="C8" s="16">
        <f t="shared" ref="C8:Q8" si="0">+C10+C47</f>
        <v>372829258</v>
      </c>
      <c r="D8" s="16">
        <f t="shared" si="0"/>
        <v>522966569</v>
      </c>
      <c r="E8" s="16">
        <f t="shared" si="0"/>
        <v>439780538</v>
      </c>
      <c r="F8" s="16">
        <f t="shared" si="0"/>
        <v>529797582</v>
      </c>
      <c r="G8" s="16">
        <f t="shared" si="0"/>
        <v>1865373947</v>
      </c>
      <c r="H8" s="16">
        <f t="shared" si="0"/>
        <v>346443791</v>
      </c>
      <c r="I8" s="16">
        <f t="shared" si="0"/>
        <v>497482333</v>
      </c>
      <c r="J8" s="16">
        <f t="shared" si="0"/>
        <v>415468053</v>
      </c>
      <c r="K8" s="16">
        <f t="shared" si="0"/>
        <v>510967676</v>
      </c>
      <c r="L8" s="16">
        <f t="shared" si="0"/>
        <v>1770361853</v>
      </c>
      <c r="M8" s="16">
        <f t="shared" si="0"/>
        <v>26385467</v>
      </c>
      <c r="N8" s="16">
        <f t="shared" si="0"/>
        <v>25484236</v>
      </c>
      <c r="O8" s="16">
        <f t="shared" si="0"/>
        <v>24312485</v>
      </c>
      <c r="P8" s="16">
        <f t="shared" si="0"/>
        <v>18829906</v>
      </c>
      <c r="Q8" s="16">
        <f t="shared" si="0"/>
        <v>95012094</v>
      </c>
      <c r="R8" s="17">
        <f>+H8/C8*100</f>
        <v>92.922908695111047</v>
      </c>
      <c r="S8" s="17">
        <f>+I8/D8*100</f>
        <v>95.126985641026707</v>
      </c>
      <c r="T8" s="17">
        <f>+J8/E8*100</f>
        <v>94.471677825815931</v>
      </c>
      <c r="U8" s="17">
        <f>+K8/F8*100</f>
        <v>96.445830135932937</v>
      </c>
      <c r="V8" s="17">
        <f>+L8/G8*100</f>
        <v>94.906539026515091</v>
      </c>
      <c r="X8" s="18" t="b">
        <f>+C8='[1]NCA RELEASES (2)'!F89</f>
        <v>1</v>
      </c>
      <c r="Y8" s="18" t="b">
        <f>+D8='[1]NCA RELEASES (2)'!J89</f>
        <v>1</v>
      </c>
      <c r="Z8" s="18" t="b">
        <f>+E8='[1]NCA RELEASES (2)'!N89</f>
        <v>1</v>
      </c>
      <c r="AA8" s="18" t="b">
        <f>+F8='[1]NCA RELEASES (2)'!R89</f>
        <v>1</v>
      </c>
      <c r="AB8" s="18" t="b">
        <f>+G8='[1]NCA RELEASES (2)'!Q46</f>
        <v>1</v>
      </c>
      <c r="AC8" s="18" t="b">
        <f>+H8='[1]all(net trust &amp;WF) (2)'!F89</f>
        <v>1</v>
      </c>
      <c r="AD8" s="18" t="b">
        <f>+I8='[1]all(net trust &amp;WF) (2)'!J89</f>
        <v>1</v>
      </c>
      <c r="AE8" s="18" t="b">
        <f>+J8='[1]all(net trust &amp;WF) (2)'!N89</f>
        <v>1</v>
      </c>
      <c r="AF8" s="18" t="b">
        <f>+K8='[1]all(net trust &amp;WF) (2)'!R89</f>
        <v>1</v>
      </c>
      <c r="AG8" s="18" t="b">
        <f>+L8='[1]all(net trust &amp;WF) (2)'!Q46</f>
        <v>1</v>
      </c>
    </row>
    <row r="9" spans="1:33" x14ac:dyDescent="0.2">
      <c r="C9" s="13"/>
      <c r="D9" s="13"/>
      <c r="E9" s="13"/>
      <c r="F9" s="13"/>
      <c r="G9" s="13"/>
      <c r="H9" s="13"/>
      <c r="I9" s="13"/>
      <c r="J9" s="13"/>
      <c r="K9" s="13"/>
      <c r="L9" s="13"/>
      <c r="M9" s="13"/>
      <c r="N9" s="13"/>
      <c r="O9" s="13"/>
      <c r="P9" s="13"/>
      <c r="Q9" s="13"/>
      <c r="R9" s="19"/>
      <c r="S9" s="19"/>
      <c r="T9" s="19"/>
      <c r="U9" s="19"/>
      <c r="V9" s="19"/>
    </row>
    <row r="10" spans="1:33" ht="15" x14ac:dyDescent="0.35">
      <c r="A10" s="6" t="s">
        <v>35</v>
      </c>
      <c r="C10" s="20">
        <f t="shared" ref="C10:Q10" si="1">SUM(C12:C45)</f>
        <v>270319659</v>
      </c>
      <c r="D10" s="20">
        <f t="shared" si="1"/>
        <v>366319453</v>
      </c>
      <c r="E10" s="20">
        <f t="shared" si="1"/>
        <v>328315055</v>
      </c>
      <c r="F10" s="20">
        <f t="shared" si="1"/>
        <v>405987255</v>
      </c>
      <c r="G10" s="20">
        <f t="shared" si="1"/>
        <v>1370941422</v>
      </c>
      <c r="H10" s="20">
        <f t="shared" si="1"/>
        <v>248091190</v>
      </c>
      <c r="I10" s="20">
        <f t="shared" si="1"/>
        <v>341265117</v>
      </c>
      <c r="J10" s="20">
        <f t="shared" si="1"/>
        <v>305433336</v>
      </c>
      <c r="K10" s="20">
        <f t="shared" si="1"/>
        <v>387905243</v>
      </c>
      <c r="L10" s="20">
        <f t="shared" si="1"/>
        <v>1282694886</v>
      </c>
      <c r="M10" s="20">
        <f t="shared" si="1"/>
        <v>22228469</v>
      </c>
      <c r="N10" s="20">
        <f t="shared" si="1"/>
        <v>25054336</v>
      </c>
      <c r="O10" s="20">
        <f t="shared" si="1"/>
        <v>22881719</v>
      </c>
      <c r="P10" s="20">
        <f t="shared" si="1"/>
        <v>18082012</v>
      </c>
      <c r="Q10" s="20">
        <f t="shared" si="1"/>
        <v>88246536</v>
      </c>
      <c r="R10" s="19">
        <f>+H10/C10*100</f>
        <v>91.776969132681543</v>
      </c>
      <c r="S10" s="19">
        <f>+I10/D10*100</f>
        <v>93.160522654525806</v>
      </c>
      <c r="T10" s="19">
        <f>+J10/E10*100</f>
        <v>93.030560538870205</v>
      </c>
      <c r="U10" s="19">
        <f>+K10/F10*100</f>
        <v>95.546162649859539</v>
      </c>
      <c r="V10" s="19">
        <f>+L10/G10*100</f>
        <v>93.563070268074526</v>
      </c>
    </row>
    <row r="11" spans="1:33" x14ac:dyDescent="0.2">
      <c r="C11" s="13"/>
      <c r="D11" s="13"/>
      <c r="E11" s="13"/>
      <c r="F11" s="13"/>
      <c r="G11" s="13"/>
      <c r="H11" s="13"/>
      <c r="I11" s="13"/>
      <c r="J11" s="13"/>
      <c r="K11" s="13"/>
      <c r="L11" s="13"/>
      <c r="M11" s="13"/>
      <c r="N11" s="13"/>
      <c r="O11" s="13"/>
      <c r="P11" s="13"/>
      <c r="Q11" s="13"/>
      <c r="R11" s="19"/>
      <c r="S11" s="19"/>
      <c r="T11" s="19"/>
      <c r="U11" s="19"/>
      <c r="V11" s="19"/>
    </row>
    <row r="12" spans="1:33" x14ac:dyDescent="0.2">
      <c r="B12" s="21" t="s">
        <v>36</v>
      </c>
      <c r="C12" s="13">
        <f>+'[1]NCA RELEASES (2)'!F51</f>
        <v>2555123</v>
      </c>
      <c r="D12" s="13">
        <f>+'[1]NCA RELEASES (2)'!J51</f>
        <v>3749964</v>
      </c>
      <c r="E12" s="13">
        <f>+'[1]NCA RELEASES (2)'!N51</f>
        <v>2865969</v>
      </c>
      <c r="F12" s="13">
        <f>+'[1]NCA RELEASES (2)'!R51</f>
        <v>3732145</v>
      </c>
      <c r="G12" s="13">
        <f>SUM(C12:F12)</f>
        <v>12903201</v>
      </c>
      <c r="H12" s="13">
        <f>+'[1]all(net trust &amp;WF) (2)'!F51</f>
        <v>2404953</v>
      </c>
      <c r="I12" s="13">
        <f>+'[1]all(net trust &amp;WF) (2)'!J51</f>
        <v>3535674</v>
      </c>
      <c r="J12" s="13">
        <f>+'[1]all(net trust &amp;WF) (2)'!N51</f>
        <v>2746732</v>
      </c>
      <c r="K12" s="13">
        <f>+'[1]all(net trust &amp;WF) (2)'!R51</f>
        <v>3020237</v>
      </c>
      <c r="L12" s="13">
        <f>SUM(H12:K12)</f>
        <v>11707596</v>
      </c>
      <c r="M12" s="13">
        <f t="shared" ref="M12:P45" si="2">+C12-H12</f>
        <v>150170</v>
      </c>
      <c r="N12" s="13">
        <f t="shared" si="2"/>
        <v>214290</v>
      </c>
      <c r="O12" s="13">
        <f t="shared" si="2"/>
        <v>119237</v>
      </c>
      <c r="P12" s="13">
        <f t="shared" si="2"/>
        <v>711908</v>
      </c>
      <c r="Q12" s="13">
        <f>SUM(M12:P12)</f>
        <v>1195605</v>
      </c>
      <c r="R12" s="19">
        <f t="shared" ref="R12:V45" si="3">+H12/C12*100</f>
        <v>94.122787826652569</v>
      </c>
      <c r="S12" s="19">
        <f t="shared" si="3"/>
        <v>94.285545141233357</v>
      </c>
      <c r="T12" s="19">
        <f t="shared" si="3"/>
        <v>95.839557231777448</v>
      </c>
      <c r="U12" s="19">
        <f t="shared" si="3"/>
        <v>80.924964062221591</v>
      </c>
      <c r="V12" s="19">
        <f t="shared" si="3"/>
        <v>90.734043436198505</v>
      </c>
      <c r="X12" s="7" t="b">
        <f>+C12='[1]NCA RELEASES (2)'!F51</f>
        <v>1</v>
      </c>
      <c r="Y12" s="7" t="b">
        <f>+D12='[1]NCA RELEASES (2)'!J51</f>
        <v>1</v>
      </c>
      <c r="Z12" s="7" t="b">
        <f>+E12='[1]NCA RELEASES (2)'!N51</f>
        <v>1</v>
      </c>
      <c r="AA12" s="7" t="b">
        <f>+F12='[1]NCA RELEASES (2)'!R51</f>
        <v>1</v>
      </c>
      <c r="AB12" s="7" t="b">
        <f>+G12='[1]NCA RELEASES (2)'!Q8</f>
        <v>1</v>
      </c>
      <c r="AC12" s="7" t="b">
        <f>+H12='[1]all(net trust &amp;WF) (2)'!F51</f>
        <v>1</v>
      </c>
      <c r="AD12" s="7" t="b">
        <f>+I12='[1]all(net trust &amp;WF) (2)'!J51</f>
        <v>1</v>
      </c>
      <c r="AE12" s="7" t="b">
        <f>+J12='[1]all(net trust &amp;WF) (2)'!N51</f>
        <v>1</v>
      </c>
      <c r="AF12" s="7" t="b">
        <f>+K12='[1]all(net trust &amp;WF) (2)'!R51</f>
        <v>1</v>
      </c>
      <c r="AG12" s="7" t="b">
        <f>+L12='[1]all(net trust &amp;WF) (2)'!Q8</f>
        <v>1</v>
      </c>
    </row>
    <row r="13" spans="1:33" x14ac:dyDescent="0.2">
      <c r="B13" s="21" t="s">
        <v>37</v>
      </c>
      <c r="C13" s="13">
        <f>+'[1]NCA RELEASES (2)'!F52</f>
        <v>2348133</v>
      </c>
      <c r="D13" s="13">
        <f>+'[1]NCA RELEASES (2)'!J52</f>
        <v>1605166</v>
      </c>
      <c r="E13" s="13">
        <f>+'[1]NCA RELEASES (2)'!N52</f>
        <v>2995524</v>
      </c>
      <c r="F13" s="13">
        <f>+'[1]NCA RELEASES (2)'!R52</f>
        <v>3264878</v>
      </c>
      <c r="G13" s="13">
        <f t="shared" ref="G13:G45" si="4">SUM(C13:F13)</f>
        <v>10213701</v>
      </c>
      <c r="H13" s="13">
        <f>+'[1]all(net trust &amp;WF) (2)'!F52</f>
        <v>1966434</v>
      </c>
      <c r="I13" s="13">
        <f>+'[1]all(net trust &amp;WF) (2)'!J52</f>
        <v>797685</v>
      </c>
      <c r="J13" s="13">
        <f>+'[1]all(net trust &amp;WF) (2)'!N52</f>
        <v>1702316</v>
      </c>
      <c r="K13" s="13">
        <f>+'[1]all(net trust &amp;WF) (2)'!R52</f>
        <v>2926314</v>
      </c>
      <c r="L13" s="13">
        <f t="shared" ref="L13:L45" si="5">SUM(H13:K13)</f>
        <v>7392749</v>
      </c>
      <c r="M13" s="13">
        <f t="shared" si="2"/>
        <v>381699</v>
      </c>
      <c r="N13" s="13">
        <f t="shared" si="2"/>
        <v>807481</v>
      </c>
      <c r="O13" s="13">
        <f t="shared" si="2"/>
        <v>1293208</v>
      </c>
      <c r="P13" s="13">
        <f t="shared" si="2"/>
        <v>338564</v>
      </c>
      <c r="Q13" s="13">
        <f t="shared" ref="Q13:Q45" si="6">SUM(M13:P13)</f>
        <v>2820952</v>
      </c>
      <c r="R13" s="19">
        <f t="shared" si="3"/>
        <v>83.744574945286317</v>
      </c>
      <c r="S13" s="19">
        <f t="shared" si="3"/>
        <v>49.69486022006447</v>
      </c>
      <c r="T13" s="19">
        <f t="shared" si="3"/>
        <v>56.828655019956443</v>
      </c>
      <c r="U13" s="19">
        <f t="shared" si="3"/>
        <v>89.63011787883039</v>
      </c>
      <c r="V13" s="19">
        <f t="shared" si="3"/>
        <v>72.380707052223286</v>
      </c>
      <c r="X13" s="7" t="b">
        <f>+C13='[1]NCA RELEASES (2)'!F52</f>
        <v>1</v>
      </c>
      <c r="Y13" s="7" t="b">
        <f>+D13='[1]NCA RELEASES (2)'!J52</f>
        <v>1</v>
      </c>
      <c r="Z13" s="7" t="b">
        <f>+E13='[1]NCA RELEASES (2)'!N52</f>
        <v>1</v>
      </c>
      <c r="AA13" s="7" t="b">
        <f>+F13='[1]NCA RELEASES (2)'!R52</f>
        <v>1</v>
      </c>
      <c r="AB13" s="7" t="b">
        <f>+G13='[1]NCA RELEASES (2)'!Q9</f>
        <v>1</v>
      </c>
      <c r="AC13" s="7" t="b">
        <f>+H13='[1]all(net trust &amp;WF) (2)'!F52</f>
        <v>1</v>
      </c>
      <c r="AD13" s="7" t="b">
        <f>+I13='[1]all(net trust &amp;WF) (2)'!J52</f>
        <v>1</v>
      </c>
      <c r="AE13" s="7" t="b">
        <f>+J13='[1]all(net trust &amp;WF) (2)'!N52</f>
        <v>1</v>
      </c>
      <c r="AF13" s="7" t="b">
        <f>+K13='[1]all(net trust &amp;WF) (2)'!R52</f>
        <v>1</v>
      </c>
      <c r="AG13" s="7" t="b">
        <f>+L13='[1]all(net trust &amp;WF) (2)'!Q9</f>
        <v>1</v>
      </c>
    </row>
    <row r="14" spans="1:33" x14ac:dyDescent="0.2">
      <c r="B14" s="21" t="s">
        <v>38</v>
      </c>
      <c r="C14" s="13">
        <f>+'[1]NCA RELEASES (2)'!F53</f>
        <v>48326</v>
      </c>
      <c r="D14" s="13">
        <f>+'[1]NCA RELEASES (2)'!J53</f>
        <v>56934</v>
      </c>
      <c r="E14" s="13">
        <f>+'[1]NCA RELEASES (2)'!N53</f>
        <v>57024</v>
      </c>
      <c r="F14" s="13">
        <f>+'[1]NCA RELEASES (2)'!R53</f>
        <v>65548</v>
      </c>
      <c r="G14" s="13">
        <f t="shared" si="4"/>
        <v>227832</v>
      </c>
      <c r="H14" s="13">
        <f>+'[1]all(net trust &amp;WF) (2)'!F53</f>
        <v>47767</v>
      </c>
      <c r="I14" s="13">
        <f>+'[1]all(net trust &amp;WF) (2)'!J53</f>
        <v>56155</v>
      </c>
      <c r="J14" s="13">
        <f>+'[1]all(net trust &amp;WF) (2)'!N53</f>
        <v>56777</v>
      </c>
      <c r="K14" s="13">
        <f>+'[1]all(net trust &amp;WF) (2)'!R53</f>
        <v>65399</v>
      </c>
      <c r="L14" s="13">
        <f t="shared" si="5"/>
        <v>226098</v>
      </c>
      <c r="M14" s="13">
        <f t="shared" si="2"/>
        <v>559</v>
      </c>
      <c r="N14" s="13">
        <f t="shared" si="2"/>
        <v>779</v>
      </c>
      <c r="O14" s="13">
        <f t="shared" si="2"/>
        <v>247</v>
      </c>
      <c r="P14" s="13">
        <f t="shared" si="2"/>
        <v>149</v>
      </c>
      <c r="Q14" s="13">
        <f t="shared" si="6"/>
        <v>1734</v>
      </c>
      <c r="R14" s="19">
        <f t="shared" si="3"/>
        <v>98.843272772420647</v>
      </c>
      <c r="S14" s="19">
        <f t="shared" si="3"/>
        <v>98.631749042751267</v>
      </c>
      <c r="T14" s="19">
        <f t="shared" si="3"/>
        <v>99.566849046015719</v>
      </c>
      <c r="U14" s="19">
        <f t="shared" si="3"/>
        <v>99.772685665466526</v>
      </c>
      <c r="V14" s="19">
        <f t="shared" si="3"/>
        <v>99.238912883177079</v>
      </c>
      <c r="X14" s="7" t="b">
        <f>+C14='[1]NCA RELEASES (2)'!F53</f>
        <v>1</v>
      </c>
      <c r="Y14" s="7" t="b">
        <f>+D14='[1]NCA RELEASES (2)'!J53</f>
        <v>1</v>
      </c>
      <c r="Z14" s="7" t="b">
        <f>+E14='[1]NCA RELEASES (2)'!N53</f>
        <v>1</v>
      </c>
      <c r="AA14" s="7" t="b">
        <f>+F14='[1]NCA RELEASES (2)'!R53</f>
        <v>1</v>
      </c>
      <c r="AB14" s="7" t="b">
        <f>+G14='[1]NCA RELEASES (2)'!Q10</f>
        <v>1</v>
      </c>
      <c r="AC14" s="7" t="b">
        <f>+H14='[1]all(net trust &amp;WF) (2)'!F53</f>
        <v>1</v>
      </c>
      <c r="AD14" s="7" t="b">
        <f>+I14='[1]all(net trust &amp;WF) (2)'!J53</f>
        <v>1</v>
      </c>
      <c r="AE14" s="7" t="b">
        <f>+J14='[1]all(net trust &amp;WF) (2)'!N53</f>
        <v>1</v>
      </c>
      <c r="AF14" s="7" t="b">
        <f>+K14='[1]all(net trust &amp;WF) (2)'!R53</f>
        <v>1</v>
      </c>
      <c r="AG14" s="7" t="b">
        <f>+L14='[1]all(net trust &amp;WF) (2)'!Q10</f>
        <v>1</v>
      </c>
    </row>
    <row r="15" spans="1:33" x14ac:dyDescent="0.2">
      <c r="B15" s="21" t="s">
        <v>39</v>
      </c>
      <c r="C15" s="13">
        <f>+'[1]NCA RELEASES (2)'!F54</f>
        <v>2970609</v>
      </c>
      <c r="D15" s="13">
        <f>+'[1]NCA RELEASES (2)'!J54</f>
        <v>4117725</v>
      </c>
      <c r="E15" s="13">
        <f>+'[1]NCA RELEASES (2)'!N54</f>
        <v>2876773</v>
      </c>
      <c r="F15" s="13">
        <f>+'[1]NCA RELEASES (2)'!R54</f>
        <v>2467678</v>
      </c>
      <c r="G15" s="13">
        <f t="shared" si="4"/>
        <v>12432785</v>
      </c>
      <c r="H15" s="13">
        <f>+'[1]all(net trust &amp;WF) (2)'!F54</f>
        <v>1793593</v>
      </c>
      <c r="I15" s="13">
        <f>+'[1]all(net trust &amp;WF) (2)'!J54</f>
        <v>1935468</v>
      </c>
      <c r="J15" s="13">
        <f>+'[1]all(net trust &amp;WF) (2)'!N54</f>
        <v>1842902</v>
      </c>
      <c r="K15" s="13">
        <f>+'[1]all(net trust &amp;WF) (2)'!R54</f>
        <v>2235458</v>
      </c>
      <c r="L15" s="13">
        <f t="shared" si="5"/>
        <v>7807421</v>
      </c>
      <c r="M15" s="13">
        <f t="shared" si="2"/>
        <v>1177016</v>
      </c>
      <c r="N15" s="13">
        <f t="shared" si="2"/>
        <v>2182257</v>
      </c>
      <c r="O15" s="13">
        <f t="shared" si="2"/>
        <v>1033871</v>
      </c>
      <c r="P15" s="13">
        <f t="shared" si="2"/>
        <v>232220</v>
      </c>
      <c r="Q15" s="13">
        <f t="shared" si="6"/>
        <v>4625364</v>
      </c>
      <c r="R15" s="19">
        <f t="shared" si="3"/>
        <v>60.377956169930137</v>
      </c>
      <c r="S15" s="19">
        <f t="shared" si="3"/>
        <v>47.003333151193921</v>
      </c>
      <c r="T15" s="19">
        <f t="shared" si="3"/>
        <v>64.061432723402234</v>
      </c>
      <c r="U15" s="19">
        <f t="shared" si="3"/>
        <v>90.589533966749315</v>
      </c>
      <c r="V15" s="19">
        <f t="shared" si="3"/>
        <v>62.797040244804357</v>
      </c>
      <c r="X15" s="7" t="b">
        <f>+C15='[1]NCA RELEASES (2)'!F54</f>
        <v>1</v>
      </c>
      <c r="Y15" s="7" t="b">
        <f>+D15='[1]NCA RELEASES (2)'!J54</f>
        <v>1</v>
      </c>
      <c r="Z15" s="7" t="b">
        <f>+E15='[1]NCA RELEASES (2)'!N54</f>
        <v>1</v>
      </c>
      <c r="AA15" s="7" t="b">
        <f>+F15='[1]NCA RELEASES (2)'!R54</f>
        <v>1</v>
      </c>
      <c r="AB15" s="7" t="b">
        <f>+G15='[1]NCA RELEASES (2)'!Q11</f>
        <v>1</v>
      </c>
      <c r="AC15" s="7" t="b">
        <f>+H15='[1]all(net trust &amp;WF) (2)'!F54</f>
        <v>1</v>
      </c>
      <c r="AD15" s="7" t="b">
        <f>+I15='[1]all(net trust &amp;WF) (2)'!J54</f>
        <v>1</v>
      </c>
      <c r="AE15" s="7" t="b">
        <f>+J15='[1]all(net trust &amp;WF) (2)'!N54</f>
        <v>1</v>
      </c>
      <c r="AF15" s="7" t="b">
        <f>+K15='[1]all(net trust &amp;WF) (2)'!R54</f>
        <v>1</v>
      </c>
      <c r="AG15" s="7" t="b">
        <f>+L15='[1]all(net trust &amp;WF) (2)'!Q11</f>
        <v>1</v>
      </c>
    </row>
    <row r="16" spans="1:33" x14ac:dyDescent="0.2">
      <c r="B16" s="21" t="s">
        <v>40</v>
      </c>
      <c r="C16" s="13">
        <f>+'[1]NCA RELEASES (2)'!F55</f>
        <v>5940533</v>
      </c>
      <c r="D16" s="13">
        <f>+'[1]NCA RELEASES (2)'!J55</f>
        <v>10616950</v>
      </c>
      <c r="E16" s="13">
        <f>+'[1]NCA RELEASES (2)'!N55</f>
        <v>11520573</v>
      </c>
      <c r="F16" s="13">
        <f>+'[1]NCA RELEASES (2)'!R55</f>
        <v>10530137</v>
      </c>
      <c r="G16" s="13">
        <f t="shared" si="4"/>
        <v>38608193</v>
      </c>
      <c r="H16" s="13">
        <f>+'[1]all(net trust &amp;WF) (2)'!F55</f>
        <v>4954366</v>
      </c>
      <c r="I16" s="13">
        <f>+'[1]all(net trust &amp;WF) (2)'!J55</f>
        <v>9019142</v>
      </c>
      <c r="J16" s="13">
        <f>+'[1]all(net trust &amp;WF) (2)'!N55</f>
        <v>9641291</v>
      </c>
      <c r="K16" s="13">
        <f>+'[1]all(net trust &amp;WF) (2)'!R55</f>
        <v>9550573</v>
      </c>
      <c r="L16" s="13">
        <f t="shared" si="5"/>
        <v>33165372</v>
      </c>
      <c r="M16" s="13">
        <f t="shared" si="2"/>
        <v>986167</v>
      </c>
      <c r="N16" s="13">
        <f t="shared" si="2"/>
        <v>1597808</v>
      </c>
      <c r="O16" s="13">
        <f t="shared" si="2"/>
        <v>1879282</v>
      </c>
      <c r="P16" s="13">
        <f t="shared" si="2"/>
        <v>979564</v>
      </c>
      <c r="Q16" s="13">
        <f t="shared" si="6"/>
        <v>5442821</v>
      </c>
      <c r="R16" s="19">
        <f t="shared" si="3"/>
        <v>83.399351539668245</v>
      </c>
      <c r="S16" s="19">
        <f t="shared" si="3"/>
        <v>84.950404777266542</v>
      </c>
      <c r="T16" s="19">
        <f t="shared" si="3"/>
        <v>83.687599566445186</v>
      </c>
      <c r="U16" s="19">
        <f t="shared" si="3"/>
        <v>90.697518940161942</v>
      </c>
      <c r="V16" s="19">
        <f t="shared" si="3"/>
        <v>85.90241972733611</v>
      </c>
      <c r="X16" s="7" t="b">
        <f>+C16='[1]NCA RELEASES (2)'!F55</f>
        <v>1</v>
      </c>
      <c r="Y16" s="7" t="b">
        <f>+D16='[1]NCA RELEASES (2)'!J55</f>
        <v>1</v>
      </c>
      <c r="Z16" s="7" t="b">
        <f>+E16='[1]NCA RELEASES (2)'!N55</f>
        <v>1</v>
      </c>
      <c r="AA16" s="7" t="b">
        <f>+F16='[1]NCA RELEASES (2)'!R55</f>
        <v>1</v>
      </c>
      <c r="AB16" s="7" t="b">
        <f>+G16='[1]NCA RELEASES (2)'!Q12</f>
        <v>1</v>
      </c>
      <c r="AC16" s="7" t="b">
        <f>+H16='[1]all(net trust &amp;WF) (2)'!F55</f>
        <v>1</v>
      </c>
      <c r="AD16" s="7" t="b">
        <f>+I16='[1]all(net trust &amp;WF) (2)'!J55</f>
        <v>1</v>
      </c>
      <c r="AE16" s="7" t="b">
        <f>+J16='[1]all(net trust &amp;WF) (2)'!N55</f>
        <v>1</v>
      </c>
      <c r="AF16" s="7" t="b">
        <f>+K16='[1]all(net trust &amp;WF) (2)'!R55</f>
        <v>1</v>
      </c>
      <c r="AG16" s="7" t="b">
        <f>+L16='[1]all(net trust &amp;WF) (2)'!Q12</f>
        <v>1</v>
      </c>
    </row>
    <row r="17" spans="2:33" ht="14.25" x14ac:dyDescent="0.2">
      <c r="B17" s="21" t="s">
        <v>41</v>
      </c>
      <c r="C17" s="13">
        <f>+'[1]NCA RELEASES (2)'!F56</f>
        <v>561189</v>
      </c>
      <c r="D17" s="13">
        <f>+'[1]NCA RELEASES (2)'!J56</f>
        <v>672018</v>
      </c>
      <c r="E17" s="13">
        <f>+'[1]NCA RELEASES (2)'!N56</f>
        <v>679823</v>
      </c>
      <c r="F17" s="13">
        <f>+'[1]NCA RELEASES (2)'!R56</f>
        <v>1221248</v>
      </c>
      <c r="G17" s="13">
        <f t="shared" si="4"/>
        <v>3134278</v>
      </c>
      <c r="H17" s="13">
        <f>+'[1]all(net trust &amp;WF) (2)'!F56</f>
        <v>548686</v>
      </c>
      <c r="I17" s="13">
        <f>+'[1]all(net trust &amp;WF) (2)'!J56</f>
        <v>538832</v>
      </c>
      <c r="J17" s="13">
        <f>+'[1]all(net trust &amp;WF) (2)'!N56</f>
        <v>547978</v>
      </c>
      <c r="K17" s="13">
        <f>+'[1]all(net trust &amp;WF) (2)'!R56</f>
        <v>1074288</v>
      </c>
      <c r="L17" s="13">
        <f t="shared" si="5"/>
        <v>2709784</v>
      </c>
      <c r="M17" s="13">
        <f t="shared" si="2"/>
        <v>12503</v>
      </c>
      <c r="N17" s="13">
        <f t="shared" si="2"/>
        <v>133186</v>
      </c>
      <c r="O17" s="13">
        <f t="shared" si="2"/>
        <v>131845</v>
      </c>
      <c r="P17" s="13">
        <f t="shared" si="2"/>
        <v>146960</v>
      </c>
      <c r="Q17" s="13">
        <f t="shared" si="6"/>
        <v>424494</v>
      </c>
      <c r="R17" s="19">
        <f t="shared" si="3"/>
        <v>97.772051839932715</v>
      </c>
      <c r="S17" s="19">
        <f t="shared" si="3"/>
        <v>80.181185623004154</v>
      </c>
      <c r="T17" s="19">
        <f t="shared" si="3"/>
        <v>80.605981262769859</v>
      </c>
      <c r="U17" s="19">
        <f t="shared" si="3"/>
        <v>87.966408133319362</v>
      </c>
      <c r="V17" s="19">
        <f t="shared" si="3"/>
        <v>86.456402399531882</v>
      </c>
      <c r="X17" s="7" t="b">
        <f>+C17='[1]NCA RELEASES (2)'!F56</f>
        <v>1</v>
      </c>
      <c r="Y17" s="7" t="b">
        <f>+D17='[1]NCA RELEASES (2)'!J56</f>
        <v>1</v>
      </c>
      <c r="Z17" s="7" t="b">
        <f>+E17='[1]NCA RELEASES (2)'!N56</f>
        <v>1</v>
      </c>
      <c r="AA17" s="7" t="b">
        <f>+F17='[1]NCA RELEASES (2)'!R56</f>
        <v>1</v>
      </c>
      <c r="AB17" s="7" t="b">
        <f>+G17='[1]NCA RELEASES (2)'!Q13</f>
        <v>1</v>
      </c>
      <c r="AC17" s="7" t="b">
        <f>+H17='[1]all(net trust &amp;WF) (2)'!F56</f>
        <v>1</v>
      </c>
      <c r="AD17" s="7" t="b">
        <f>+I17='[1]all(net trust &amp;WF) (2)'!J56</f>
        <v>1</v>
      </c>
      <c r="AE17" s="7" t="b">
        <f>+J17='[1]all(net trust &amp;WF) (2)'!N56</f>
        <v>1</v>
      </c>
      <c r="AF17" s="7" t="b">
        <f>+K17='[1]all(net trust &amp;WF) (2)'!R56</f>
        <v>1</v>
      </c>
      <c r="AG17" s="7" t="b">
        <f>+L17='[1]all(net trust &amp;WF) (2)'!Q13</f>
        <v>1</v>
      </c>
    </row>
    <row r="18" spans="2:33" x14ac:dyDescent="0.2">
      <c r="B18" s="21" t="s">
        <v>42</v>
      </c>
      <c r="C18" s="13">
        <f>+'[1]NCA RELEASES (2)'!F57</f>
        <v>63233180</v>
      </c>
      <c r="D18" s="13">
        <f>+'[1]NCA RELEASES (2)'!J57</f>
        <v>90906447</v>
      </c>
      <c r="E18" s="13">
        <f>+'[1]NCA RELEASES (2)'!N57</f>
        <v>64116785</v>
      </c>
      <c r="F18" s="13">
        <f>+'[1]NCA RELEASES (2)'!R57</f>
        <v>87884230</v>
      </c>
      <c r="G18" s="13">
        <f t="shared" si="4"/>
        <v>306140642</v>
      </c>
      <c r="H18" s="13">
        <f>+'[1]all(net trust &amp;WF) (2)'!F57</f>
        <v>60765516</v>
      </c>
      <c r="I18" s="13">
        <f>+'[1]all(net trust &amp;WF) (2)'!J57</f>
        <v>86319712</v>
      </c>
      <c r="J18" s="13">
        <f>+'[1]all(net trust &amp;WF) (2)'!N57</f>
        <v>60923979</v>
      </c>
      <c r="K18" s="13">
        <f>+'[1]all(net trust &amp;WF) (2)'!R57</f>
        <v>84500289</v>
      </c>
      <c r="L18" s="13">
        <f t="shared" si="5"/>
        <v>292509496</v>
      </c>
      <c r="M18" s="13">
        <f t="shared" si="2"/>
        <v>2467664</v>
      </c>
      <c r="N18" s="13">
        <f t="shared" si="2"/>
        <v>4586735</v>
      </c>
      <c r="O18" s="13">
        <f t="shared" si="2"/>
        <v>3192806</v>
      </c>
      <c r="P18" s="13">
        <f t="shared" si="2"/>
        <v>3383941</v>
      </c>
      <c r="Q18" s="13">
        <f t="shared" si="6"/>
        <v>13631146</v>
      </c>
      <c r="R18" s="19">
        <f t="shared" si="3"/>
        <v>96.097517157922468</v>
      </c>
      <c r="S18" s="19">
        <f t="shared" si="3"/>
        <v>94.954444760116957</v>
      </c>
      <c r="T18" s="19">
        <f t="shared" si="3"/>
        <v>95.020327360456392</v>
      </c>
      <c r="U18" s="19">
        <f t="shared" si="3"/>
        <v>96.14954696650355</v>
      </c>
      <c r="V18" s="19">
        <f t="shared" si="3"/>
        <v>95.547423592323938</v>
      </c>
      <c r="X18" s="7" t="b">
        <f>+C18='[1]NCA RELEASES (2)'!F57</f>
        <v>1</v>
      </c>
      <c r="Y18" s="7" t="b">
        <f>+D18='[1]NCA RELEASES (2)'!J57</f>
        <v>1</v>
      </c>
      <c r="Z18" s="7" t="b">
        <f>+E18='[1]NCA RELEASES (2)'!N57</f>
        <v>1</v>
      </c>
      <c r="AA18" s="7" t="b">
        <f>+F18='[1]NCA RELEASES (2)'!R57</f>
        <v>1</v>
      </c>
      <c r="AB18" s="7" t="b">
        <f>+G18='[1]NCA RELEASES (2)'!Q14</f>
        <v>1</v>
      </c>
      <c r="AC18" s="7" t="b">
        <f>+H18='[1]all(net trust &amp;WF) (2)'!F57</f>
        <v>1</v>
      </c>
      <c r="AD18" s="7" t="b">
        <f>+I18='[1]all(net trust &amp;WF) (2)'!J57</f>
        <v>1</v>
      </c>
      <c r="AE18" s="7" t="b">
        <f>+J18='[1]all(net trust &amp;WF) (2)'!N57</f>
        <v>1</v>
      </c>
      <c r="AF18" s="7" t="b">
        <f>+K18='[1]all(net trust &amp;WF) (2)'!R57</f>
        <v>1</v>
      </c>
      <c r="AG18" s="7" t="b">
        <f>+L18='[1]all(net trust &amp;WF) (2)'!Q14</f>
        <v>1</v>
      </c>
    </row>
    <row r="19" spans="2:33" x14ac:dyDescent="0.2">
      <c r="B19" s="21" t="s">
        <v>43</v>
      </c>
      <c r="C19" s="13">
        <f>+'[1]NCA RELEASES (2)'!F58</f>
        <v>8504466</v>
      </c>
      <c r="D19" s="13">
        <f>+'[1]NCA RELEASES (2)'!J58</f>
        <v>12034471</v>
      </c>
      <c r="E19" s="13">
        <f>+'[1]NCA RELEASES (2)'!N58</f>
        <v>11082350</v>
      </c>
      <c r="F19" s="13">
        <f>+'[1]NCA RELEASES (2)'!R58</f>
        <v>12495296</v>
      </c>
      <c r="G19" s="13">
        <f t="shared" si="4"/>
        <v>44116583</v>
      </c>
      <c r="H19" s="13">
        <f>+'[1]all(net trust &amp;WF) (2)'!F58</f>
        <v>8170819</v>
      </c>
      <c r="I19" s="13">
        <f>+'[1]all(net trust &amp;WF) (2)'!J58</f>
        <v>10941839</v>
      </c>
      <c r="J19" s="13">
        <f>+'[1]all(net trust &amp;WF) (2)'!N58</f>
        <v>10305889</v>
      </c>
      <c r="K19" s="13">
        <f>+'[1]all(net trust &amp;WF) (2)'!R58</f>
        <v>11715742</v>
      </c>
      <c r="L19" s="13">
        <f t="shared" si="5"/>
        <v>41134289</v>
      </c>
      <c r="M19" s="13">
        <f t="shared" si="2"/>
        <v>333647</v>
      </c>
      <c r="N19" s="13">
        <f t="shared" si="2"/>
        <v>1092632</v>
      </c>
      <c r="O19" s="13">
        <f t="shared" si="2"/>
        <v>776461</v>
      </c>
      <c r="P19" s="13">
        <f t="shared" si="2"/>
        <v>779554</v>
      </c>
      <c r="Q19" s="13">
        <f t="shared" si="6"/>
        <v>2982294</v>
      </c>
      <c r="R19" s="19">
        <f t="shared" si="3"/>
        <v>96.076802470607788</v>
      </c>
      <c r="S19" s="19">
        <f t="shared" si="3"/>
        <v>90.920814051569039</v>
      </c>
      <c r="T19" s="19">
        <f t="shared" si="3"/>
        <v>92.993715231877715</v>
      </c>
      <c r="U19" s="19">
        <f t="shared" si="3"/>
        <v>93.761220222394087</v>
      </c>
      <c r="V19" s="19">
        <f t="shared" si="3"/>
        <v>93.23997055710322</v>
      </c>
      <c r="X19" s="7" t="b">
        <f>+C19='[1]NCA RELEASES (2)'!F58</f>
        <v>1</v>
      </c>
      <c r="Y19" s="7" t="b">
        <f>+D19='[1]NCA RELEASES (2)'!J58</f>
        <v>1</v>
      </c>
      <c r="Z19" s="7" t="b">
        <f>+E19='[1]NCA RELEASES (2)'!N58</f>
        <v>1</v>
      </c>
      <c r="AA19" s="7" t="b">
        <f>+F19='[1]NCA RELEASES (2)'!R58</f>
        <v>1</v>
      </c>
      <c r="AB19" s="7" t="b">
        <f>+G19='[1]NCA RELEASES (2)'!Q15</f>
        <v>1</v>
      </c>
      <c r="AC19" s="7" t="b">
        <f>+H19='[1]all(net trust &amp;WF) (2)'!F58</f>
        <v>1</v>
      </c>
      <c r="AD19" s="7" t="b">
        <f>+I19='[1]all(net trust &amp;WF) (2)'!J58</f>
        <v>1</v>
      </c>
      <c r="AE19" s="7" t="b">
        <f>+J19='[1]all(net trust &amp;WF) (2)'!N58</f>
        <v>1</v>
      </c>
      <c r="AF19" s="7" t="b">
        <f>+K19='[1]all(net trust &amp;WF) (2)'!R58</f>
        <v>1</v>
      </c>
      <c r="AG19" s="7" t="b">
        <f>+L19='[1]all(net trust &amp;WF) (2)'!Q15</f>
        <v>1</v>
      </c>
    </row>
    <row r="20" spans="2:33" x14ac:dyDescent="0.2">
      <c r="B20" s="21" t="s">
        <v>44</v>
      </c>
      <c r="C20" s="13">
        <f>+'[1]NCA RELEASES (2)'!F59</f>
        <v>351439</v>
      </c>
      <c r="D20" s="13">
        <f>+'[1]NCA RELEASES (2)'!J59</f>
        <v>452490</v>
      </c>
      <c r="E20" s="13">
        <f>+'[1]NCA RELEASES (2)'!N59</f>
        <v>345378</v>
      </c>
      <c r="F20" s="13">
        <f>+'[1]NCA RELEASES (2)'!R59</f>
        <v>480977</v>
      </c>
      <c r="G20" s="13">
        <f t="shared" si="4"/>
        <v>1630284</v>
      </c>
      <c r="H20" s="13">
        <f>+'[1]all(net trust &amp;WF) (2)'!F59</f>
        <v>227653</v>
      </c>
      <c r="I20" s="13">
        <f>+'[1]all(net trust &amp;WF) (2)'!J59</f>
        <v>221365</v>
      </c>
      <c r="J20" s="13">
        <f>+'[1]all(net trust &amp;WF) (2)'!N59</f>
        <v>220296</v>
      </c>
      <c r="K20" s="13">
        <f>+'[1]all(net trust &amp;WF) (2)'!R59</f>
        <v>209563</v>
      </c>
      <c r="L20" s="13">
        <f t="shared" si="5"/>
        <v>878877</v>
      </c>
      <c r="M20" s="13">
        <f t="shared" si="2"/>
        <v>123786</v>
      </c>
      <c r="N20" s="13">
        <f t="shared" si="2"/>
        <v>231125</v>
      </c>
      <c r="O20" s="13">
        <f t="shared" si="2"/>
        <v>125082</v>
      </c>
      <c r="P20" s="13">
        <f t="shared" si="2"/>
        <v>271414</v>
      </c>
      <c r="Q20" s="13">
        <f t="shared" si="6"/>
        <v>751407</v>
      </c>
      <c r="R20" s="19">
        <f t="shared" si="3"/>
        <v>64.777386687305622</v>
      </c>
      <c r="S20" s="19">
        <f t="shared" si="3"/>
        <v>48.92152312758293</v>
      </c>
      <c r="T20" s="19">
        <f t="shared" si="3"/>
        <v>63.784027934610776</v>
      </c>
      <c r="U20" s="19">
        <f t="shared" si="3"/>
        <v>43.57027467009857</v>
      </c>
      <c r="V20" s="19">
        <f t="shared" si="3"/>
        <v>53.909441545154088</v>
      </c>
      <c r="X20" s="7" t="b">
        <f>+C20='[1]NCA RELEASES (2)'!F59</f>
        <v>1</v>
      </c>
      <c r="Y20" s="7" t="b">
        <f>+D20='[1]NCA RELEASES (2)'!J59</f>
        <v>1</v>
      </c>
      <c r="Z20" s="7" t="b">
        <f>+E20='[1]NCA RELEASES (2)'!N59</f>
        <v>1</v>
      </c>
      <c r="AA20" s="7" t="b">
        <f>+F20='[1]NCA RELEASES (2)'!R59</f>
        <v>1</v>
      </c>
      <c r="AB20" s="7" t="b">
        <f>+G20='[1]NCA RELEASES (2)'!Q16</f>
        <v>1</v>
      </c>
      <c r="AC20" s="7" t="b">
        <f>+H20='[1]all(net trust &amp;WF) (2)'!F59</f>
        <v>1</v>
      </c>
      <c r="AD20" s="7" t="b">
        <f>+I20='[1]all(net trust &amp;WF) (2)'!J59</f>
        <v>1</v>
      </c>
      <c r="AE20" s="7" t="b">
        <f>+J20='[1]all(net trust &amp;WF) (2)'!N59</f>
        <v>1</v>
      </c>
      <c r="AF20" s="7" t="b">
        <f>+K20='[1]all(net trust &amp;WF) (2)'!R59</f>
        <v>1</v>
      </c>
      <c r="AG20" s="7" t="b">
        <f>+L20='[1]all(net trust &amp;WF) (2)'!Q16</f>
        <v>1</v>
      </c>
    </row>
    <row r="21" spans="2:33" x14ac:dyDescent="0.2">
      <c r="B21" s="21" t="s">
        <v>45</v>
      </c>
      <c r="C21" s="13">
        <f>+'[1]NCA RELEASES (2)'!F60</f>
        <v>4309656</v>
      </c>
      <c r="D21" s="13">
        <f>+'[1]NCA RELEASES (2)'!J60</f>
        <v>5912034</v>
      </c>
      <c r="E21" s="13">
        <f>+'[1]NCA RELEASES (2)'!N60</f>
        <v>5883860</v>
      </c>
      <c r="F21" s="13">
        <f>+'[1]NCA RELEASES (2)'!R60</f>
        <v>6265848</v>
      </c>
      <c r="G21" s="13">
        <f t="shared" si="4"/>
        <v>22371398</v>
      </c>
      <c r="H21" s="13">
        <f>+'[1]all(net trust &amp;WF) (2)'!F60</f>
        <v>3932384</v>
      </c>
      <c r="I21" s="13">
        <f>+'[1]all(net trust &amp;WF) (2)'!J60</f>
        <v>5655560</v>
      </c>
      <c r="J21" s="13">
        <f>+'[1]all(net trust &amp;WF) (2)'!N60</f>
        <v>5134588</v>
      </c>
      <c r="K21" s="13">
        <f>+'[1]all(net trust &amp;WF) (2)'!R60</f>
        <v>6023151</v>
      </c>
      <c r="L21" s="13">
        <f t="shared" si="5"/>
        <v>20745683</v>
      </c>
      <c r="M21" s="13">
        <f t="shared" si="2"/>
        <v>377272</v>
      </c>
      <c r="N21" s="13">
        <f t="shared" si="2"/>
        <v>256474</v>
      </c>
      <c r="O21" s="13">
        <f t="shared" si="2"/>
        <v>749272</v>
      </c>
      <c r="P21" s="13">
        <f t="shared" si="2"/>
        <v>242697</v>
      </c>
      <c r="Q21" s="13">
        <f t="shared" si="6"/>
        <v>1625715</v>
      </c>
      <c r="R21" s="19">
        <f t="shared" si="3"/>
        <v>91.24589062328873</v>
      </c>
      <c r="S21" s="19">
        <f t="shared" si="3"/>
        <v>95.6618314441358</v>
      </c>
      <c r="T21" s="19">
        <f t="shared" si="3"/>
        <v>87.265638543405174</v>
      </c>
      <c r="U21" s="19">
        <f t="shared" si="3"/>
        <v>96.126669526614748</v>
      </c>
      <c r="V21" s="19">
        <f t="shared" si="3"/>
        <v>92.733064782093635</v>
      </c>
      <c r="X21" s="7" t="b">
        <f>+C21='[1]NCA RELEASES (2)'!F60</f>
        <v>1</v>
      </c>
      <c r="Y21" s="7" t="b">
        <f>+D21='[1]NCA RELEASES (2)'!J60</f>
        <v>1</v>
      </c>
      <c r="Z21" s="7" t="b">
        <f>+E21='[1]NCA RELEASES (2)'!N60</f>
        <v>1</v>
      </c>
      <c r="AA21" s="7" t="b">
        <f>+F21='[1]NCA RELEASES (2)'!R60</f>
        <v>1</v>
      </c>
      <c r="AB21" s="7" t="b">
        <f>+G21='[1]NCA RELEASES (2)'!Q17</f>
        <v>1</v>
      </c>
      <c r="AC21" s="7" t="b">
        <f>+H21='[1]all(net trust &amp;WF) (2)'!F60</f>
        <v>1</v>
      </c>
      <c r="AD21" s="7" t="b">
        <f>+I21='[1]all(net trust &amp;WF) (2)'!J60</f>
        <v>1</v>
      </c>
      <c r="AE21" s="7" t="b">
        <f>+J21='[1]all(net trust &amp;WF) (2)'!N60</f>
        <v>1</v>
      </c>
      <c r="AF21" s="7" t="b">
        <f>+K21='[1]all(net trust &amp;WF) (2)'!R60</f>
        <v>1</v>
      </c>
      <c r="AG21" s="7" t="b">
        <f>+L21='[1]all(net trust &amp;WF) (2)'!Q17</f>
        <v>1</v>
      </c>
    </row>
    <row r="22" spans="2:33" x14ac:dyDescent="0.2">
      <c r="B22" s="21" t="s">
        <v>46</v>
      </c>
      <c r="C22" s="13">
        <f>+'[1]NCA RELEASES (2)'!F61</f>
        <v>3462283</v>
      </c>
      <c r="D22" s="13">
        <f>+'[1]NCA RELEASES (2)'!J61</f>
        <v>4173891</v>
      </c>
      <c r="E22" s="13">
        <f>+'[1]NCA RELEASES (2)'!N61</f>
        <v>3505875</v>
      </c>
      <c r="F22" s="13">
        <f>+'[1]NCA RELEASES (2)'!R61</f>
        <v>4662740</v>
      </c>
      <c r="G22" s="13">
        <f t="shared" si="4"/>
        <v>15804789</v>
      </c>
      <c r="H22" s="13">
        <f>+'[1]all(net trust &amp;WF) (2)'!F61</f>
        <v>2806878</v>
      </c>
      <c r="I22" s="13">
        <f>+'[1]all(net trust &amp;WF) (2)'!J61</f>
        <v>3583291</v>
      </c>
      <c r="J22" s="13">
        <f>+'[1]all(net trust &amp;WF) (2)'!N61</f>
        <v>2547214</v>
      </c>
      <c r="K22" s="13">
        <f>+'[1]all(net trust &amp;WF) (2)'!R61</f>
        <v>3872219</v>
      </c>
      <c r="L22" s="13">
        <f t="shared" si="5"/>
        <v>12809602</v>
      </c>
      <c r="M22" s="13">
        <f t="shared" si="2"/>
        <v>655405</v>
      </c>
      <c r="N22" s="13">
        <f t="shared" si="2"/>
        <v>590600</v>
      </c>
      <c r="O22" s="13">
        <f t="shared" si="2"/>
        <v>958661</v>
      </c>
      <c r="P22" s="13">
        <f t="shared" si="2"/>
        <v>790521</v>
      </c>
      <c r="Q22" s="13">
        <f t="shared" si="6"/>
        <v>2995187</v>
      </c>
      <c r="R22" s="19">
        <f t="shared" si="3"/>
        <v>81.070149378314824</v>
      </c>
      <c r="S22" s="19">
        <f t="shared" si="3"/>
        <v>85.850133604351427</v>
      </c>
      <c r="T22" s="19">
        <f t="shared" si="3"/>
        <v>72.655585267586559</v>
      </c>
      <c r="U22" s="19">
        <f t="shared" si="3"/>
        <v>83.045998704624324</v>
      </c>
      <c r="V22" s="19">
        <f t="shared" si="3"/>
        <v>81.048864366363887</v>
      </c>
      <c r="X22" s="7" t="b">
        <f>+C22='[1]NCA RELEASES (2)'!F61</f>
        <v>1</v>
      </c>
      <c r="Y22" s="7" t="b">
        <f>+D22='[1]NCA RELEASES (2)'!J61</f>
        <v>1</v>
      </c>
      <c r="Z22" s="7" t="b">
        <f>+E22='[1]NCA RELEASES (2)'!N61</f>
        <v>1</v>
      </c>
      <c r="AA22" s="7" t="b">
        <f>+F22='[1]NCA RELEASES (2)'!R61</f>
        <v>1</v>
      </c>
      <c r="AB22" s="7" t="b">
        <f>+G22='[1]NCA RELEASES (2)'!Q18</f>
        <v>1</v>
      </c>
      <c r="AC22" s="7" t="b">
        <f>+H22='[1]all(net trust &amp;WF) (2)'!F61</f>
        <v>1</v>
      </c>
      <c r="AD22" s="7" t="b">
        <f>+I22='[1]all(net trust &amp;WF) (2)'!J61</f>
        <v>1</v>
      </c>
      <c r="AE22" s="7" t="b">
        <f>+J22='[1]all(net trust &amp;WF) (2)'!N61</f>
        <v>1</v>
      </c>
      <c r="AF22" s="7" t="b">
        <f>+K22='[1]all(net trust &amp;WF) (2)'!R61</f>
        <v>1</v>
      </c>
      <c r="AG22" s="7" t="b">
        <f>+L22='[1]all(net trust &amp;WF) (2)'!Q18</f>
        <v>1</v>
      </c>
    </row>
    <row r="23" spans="2:33" x14ac:dyDescent="0.2">
      <c r="B23" s="21" t="s">
        <v>47</v>
      </c>
      <c r="C23" s="13">
        <f>+'[1]NCA RELEASES (2)'!F62</f>
        <v>3387116</v>
      </c>
      <c r="D23" s="13">
        <f>+'[1]NCA RELEASES (2)'!J62</f>
        <v>2301334</v>
      </c>
      <c r="E23" s="13">
        <f>+'[1]NCA RELEASES (2)'!N62</f>
        <v>2437208</v>
      </c>
      <c r="F23" s="13">
        <f>+'[1]NCA RELEASES (2)'!R62</f>
        <v>2887534</v>
      </c>
      <c r="G23" s="13">
        <f t="shared" si="4"/>
        <v>11013192</v>
      </c>
      <c r="H23" s="13">
        <f>+'[1]all(net trust &amp;WF) (2)'!F62</f>
        <v>2043611</v>
      </c>
      <c r="I23" s="13">
        <f>+'[1]all(net trust &amp;WF) (2)'!J62</f>
        <v>1257470</v>
      </c>
      <c r="J23" s="13">
        <f>+'[1]all(net trust &amp;WF) (2)'!N62</f>
        <v>1715149</v>
      </c>
      <c r="K23" s="13">
        <f>+'[1]all(net trust &amp;WF) (2)'!R62</f>
        <v>2514941</v>
      </c>
      <c r="L23" s="13">
        <f t="shared" si="5"/>
        <v>7531171</v>
      </c>
      <c r="M23" s="13">
        <f t="shared" si="2"/>
        <v>1343505</v>
      </c>
      <c r="N23" s="13">
        <f t="shared" si="2"/>
        <v>1043864</v>
      </c>
      <c r="O23" s="13">
        <f t="shared" si="2"/>
        <v>722059</v>
      </c>
      <c r="P23" s="13">
        <f t="shared" si="2"/>
        <v>372593</v>
      </c>
      <c r="Q23" s="13">
        <f t="shared" si="6"/>
        <v>3482021</v>
      </c>
      <c r="R23" s="19">
        <f t="shared" si="3"/>
        <v>60.334839432720933</v>
      </c>
      <c r="S23" s="19">
        <f t="shared" si="3"/>
        <v>54.640916963813154</v>
      </c>
      <c r="T23" s="19">
        <f t="shared" si="3"/>
        <v>70.373517566001752</v>
      </c>
      <c r="U23" s="19">
        <f t="shared" si="3"/>
        <v>87.096498257682853</v>
      </c>
      <c r="V23" s="19">
        <f t="shared" si="3"/>
        <v>68.383180825322938</v>
      </c>
      <c r="X23" s="7" t="b">
        <f>+C23='[1]NCA RELEASES (2)'!F62</f>
        <v>1</v>
      </c>
      <c r="Y23" s="7" t="b">
        <f>+D23='[1]NCA RELEASES (2)'!J62</f>
        <v>1</v>
      </c>
      <c r="Z23" s="7" t="b">
        <f>+E23='[1]NCA RELEASES (2)'!N62</f>
        <v>1</v>
      </c>
      <c r="AA23" s="7" t="b">
        <f>+F23='[1]NCA RELEASES (2)'!R62</f>
        <v>1</v>
      </c>
      <c r="AB23" s="7" t="b">
        <f>+G23='[1]NCA RELEASES (2)'!Q19</f>
        <v>1</v>
      </c>
      <c r="AC23" s="7" t="b">
        <f>+H23='[1]all(net trust &amp;WF) (2)'!F62</f>
        <v>1</v>
      </c>
      <c r="AD23" s="7" t="b">
        <f>+I23='[1]all(net trust &amp;WF) (2)'!J62</f>
        <v>1</v>
      </c>
      <c r="AE23" s="7" t="b">
        <f>+J23='[1]all(net trust &amp;WF) (2)'!N62</f>
        <v>1</v>
      </c>
      <c r="AF23" s="7" t="b">
        <f>+K23='[1]all(net trust &amp;WF) (2)'!R62</f>
        <v>1</v>
      </c>
      <c r="AG23" s="7" t="b">
        <f>+L23='[1]all(net trust &amp;WF) (2)'!Q19</f>
        <v>1</v>
      </c>
    </row>
    <row r="24" spans="2:33" x14ac:dyDescent="0.2">
      <c r="B24" s="21" t="s">
        <v>48</v>
      </c>
      <c r="C24" s="13">
        <f>+'[1]NCA RELEASES (2)'!F63</f>
        <v>10869068</v>
      </c>
      <c r="D24" s="13">
        <f>+'[1]NCA RELEASES (2)'!J63</f>
        <v>15107229</v>
      </c>
      <c r="E24" s="13">
        <f>+'[1]NCA RELEASES (2)'!N63</f>
        <v>13954710</v>
      </c>
      <c r="F24" s="13">
        <f>+'[1]NCA RELEASES (2)'!R63</f>
        <v>18041191</v>
      </c>
      <c r="G24" s="13">
        <f t="shared" si="4"/>
        <v>57972198</v>
      </c>
      <c r="H24" s="13">
        <f>+'[1]all(net trust &amp;WF) (2)'!F63</f>
        <v>7912173</v>
      </c>
      <c r="I24" s="13">
        <f>+'[1]all(net trust &amp;WF) (2)'!J63</f>
        <v>12053420</v>
      </c>
      <c r="J24" s="13">
        <f>+'[1]all(net trust &amp;WF) (2)'!N63</f>
        <v>12856970</v>
      </c>
      <c r="K24" s="13">
        <f>+'[1]all(net trust &amp;WF) (2)'!R63</f>
        <v>16838513</v>
      </c>
      <c r="L24" s="13">
        <f t="shared" si="5"/>
        <v>49661076</v>
      </c>
      <c r="M24" s="13">
        <f t="shared" si="2"/>
        <v>2956895</v>
      </c>
      <c r="N24" s="13">
        <f t="shared" si="2"/>
        <v>3053809</v>
      </c>
      <c r="O24" s="13">
        <f t="shared" si="2"/>
        <v>1097740</v>
      </c>
      <c r="P24" s="13">
        <f t="shared" si="2"/>
        <v>1202678</v>
      </c>
      <c r="Q24" s="13">
        <f t="shared" si="6"/>
        <v>8311122</v>
      </c>
      <c r="R24" s="19">
        <f t="shared" si="3"/>
        <v>72.795321549188955</v>
      </c>
      <c r="S24" s="19">
        <f t="shared" si="3"/>
        <v>79.785776729802677</v>
      </c>
      <c r="T24" s="19">
        <f t="shared" si="3"/>
        <v>92.133552040852152</v>
      </c>
      <c r="U24" s="19">
        <f t="shared" si="3"/>
        <v>93.333710618107204</v>
      </c>
      <c r="V24" s="19">
        <f t="shared" si="3"/>
        <v>85.663607234626511</v>
      </c>
      <c r="X24" s="7" t="b">
        <f>+C24='[1]NCA RELEASES (2)'!F63</f>
        <v>1</v>
      </c>
      <c r="Y24" s="7" t="b">
        <f>+D24='[1]NCA RELEASES (2)'!J63</f>
        <v>1</v>
      </c>
      <c r="Z24" s="7" t="b">
        <f>+E24='[1]NCA RELEASES (2)'!N63</f>
        <v>1</v>
      </c>
      <c r="AA24" s="7" t="b">
        <f>+F24='[1]NCA RELEASES (2)'!R63</f>
        <v>1</v>
      </c>
      <c r="AB24" s="7" t="b">
        <f>+G24='[1]NCA RELEASES (2)'!Q20</f>
        <v>1</v>
      </c>
      <c r="AC24" s="7" t="b">
        <f>+H24='[1]all(net trust &amp;WF) (2)'!F63</f>
        <v>1</v>
      </c>
      <c r="AD24" s="7" t="b">
        <f>+I24='[1]all(net trust &amp;WF) (2)'!J63</f>
        <v>1</v>
      </c>
      <c r="AE24" s="7" t="b">
        <f>+J24='[1]all(net trust &amp;WF) (2)'!N63</f>
        <v>1</v>
      </c>
      <c r="AF24" s="7" t="b">
        <f>+K24='[1]all(net trust &amp;WF) (2)'!R63</f>
        <v>1</v>
      </c>
      <c r="AG24" s="7" t="b">
        <f>+L24='[1]all(net trust &amp;WF) (2)'!Q20</f>
        <v>1</v>
      </c>
    </row>
    <row r="25" spans="2:33" x14ac:dyDescent="0.2">
      <c r="B25" s="21" t="s">
        <v>49</v>
      </c>
      <c r="C25" s="13">
        <f>+'[1]NCA RELEASES (2)'!F64</f>
        <v>31299109</v>
      </c>
      <c r="D25" s="13">
        <f>+'[1]NCA RELEASES (2)'!J64</f>
        <v>42166141</v>
      </c>
      <c r="E25" s="13">
        <f>+'[1]NCA RELEASES (2)'!N64</f>
        <v>38761616</v>
      </c>
      <c r="F25" s="13">
        <f>+'[1]NCA RELEASES (2)'!R64</f>
        <v>47992936</v>
      </c>
      <c r="G25" s="13">
        <f t="shared" si="4"/>
        <v>160219802</v>
      </c>
      <c r="H25" s="13">
        <f>+'[1]all(net trust &amp;WF) (2)'!F64</f>
        <v>30360578</v>
      </c>
      <c r="I25" s="13">
        <f>+'[1]all(net trust &amp;WF) (2)'!J64</f>
        <v>41460329</v>
      </c>
      <c r="J25" s="13">
        <f>+'[1]all(net trust &amp;WF) (2)'!N64</f>
        <v>37481477</v>
      </c>
      <c r="K25" s="13">
        <f>+'[1]all(net trust &amp;WF) (2)'!R64</f>
        <v>46327458</v>
      </c>
      <c r="L25" s="13">
        <f t="shared" si="5"/>
        <v>155629842</v>
      </c>
      <c r="M25" s="13">
        <f t="shared" si="2"/>
        <v>938531</v>
      </c>
      <c r="N25" s="13">
        <f t="shared" si="2"/>
        <v>705812</v>
      </c>
      <c r="O25" s="13">
        <f t="shared" si="2"/>
        <v>1280139</v>
      </c>
      <c r="P25" s="13">
        <f t="shared" si="2"/>
        <v>1665478</v>
      </c>
      <c r="Q25" s="13">
        <f t="shared" si="6"/>
        <v>4589960</v>
      </c>
      <c r="R25" s="19">
        <f t="shared" si="3"/>
        <v>97.001413043419234</v>
      </c>
      <c r="S25" s="19">
        <f t="shared" si="3"/>
        <v>98.326116682102821</v>
      </c>
      <c r="T25" s="19">
        <f t="shared" si="3"/>
        <v>96.697405495168212</v>
      </c>
      <c r="U25" s="19">
        <f t="shared" si="3"/>
        <v>96.529743460579283</v>
      </c>
      <c r="V25" s="19">
        <f t="shared" si="3"/>
        <v>97.135210540330092</v>
      </c>
      <c r="X25" s="7" t="b">
        <f>+C25='[1]NCA RELEASES (2)'!F64</f>
        <v>1</v>
      </c>
      <c r="Y25" s="7" t="b">
        <f>+D25='[1]NCA RELEASES (2)'!J64</f>
        <v>1</v>
      </c>
      <c r="Z25" s="7" t="b">
        <f>+E25='[1]NCA RELEASES (2)'!N64</f>
        <v>1</v>
      </c>
      <c r="AA25" s="7" t="b">
        <f>+F25='[1]NCA RELEASES (2)'!R64</f>
        <v>1</v>
      </c>
      <c r="AB25" s="7" t="b">
        <f>+G25='[1]NCA RELEASES (2)'!Q21</f>
        <v>1</v>
      </c>
      <c r="AC25" s="7" t="b">
        <f>+H25='[1]all(net trust &amp;WF) (2)'!F64</f>
        <v>1</v>
      </c>
      <c r="AD25" s="7" t="b">
        <f>+I25='[1]all(net trust &amp;WF) (2)'!J64</f>
        <v>1</v>
      </c>
      <c r="AE25" s="7" t="b">
        <f>+J25='[1]all(net trust &amp;WF) (2)'!N64</f>
        <v>1</v>
      </c>
      <c r="AF25" s="7" t="b">
        <f>+K25='[1]all(net trust &amp;WF) (2)'!R64</f>
        <v>1</v>
      </c>
      <c r="AG25" s="7" t="b">
        <f>+L25='[1]all(net trust &amp;WF) (2)'!Q21</f>
        <v>1</v>
      </c>
    </row>
    <row r="26" spans="2:33" x14ac:dyDescent="0.2">
      <c r="B26" s="21" t="s">
        <v>50</v>
      </c>
      <c r="C26" s="13">
        <f>+'[1]NCA RELEASES (2)'!F65</f>
        <v>2813296</v>
      </c>
      <c r="D26" s="13">
        <f>+'[1]NCA RELEASES (2)'!J65</f>
        <v>3666676</v>
      </c>
      <c r="E26" s="13">
        <f>+'[1]NCA RELEASES (2)'!N65</f>
        <v>3190259</v>
      </c>
      <c r="F26" s="13">
        <f>+'[1]NCA RELEASES (2)'!R65</f>
        <v>3909337</v>
      </c>
      <c r="G26" s="13">
        <f t="shared" si="4"/>
        <v>13579568</v>
      </c>
      <c r="H26" s="13">
        <f>+'[1]all(net trust &amp;WF) (2)'!F65</f>
        <v>2771285</v>
      </c>
      <c r="I26" s="13">
        <f>+'[1]all(net trust &amp;WF) (2)'!J65</f>
        <v>3620119</v>
      </c>
      <c r="J26" s="13">
        <f>+'[1]all(net trust &amp;WF) (2)'!N65</f>
        <v>3046491</v>
      </c>
      <c r="K26" s="13">
        <f>+'[1]all(net trust &amp;WF) (2)'!R65</f>
        <v>3459474</v>
      </c>
      <c r="L26" s="13">
        <f t="shared" si="5"/>
        <v>12897369</v>
      </c>
      <c r="M26" s="13">
        <f t="shared" si="2"/>
        <v>42011</v>
      </c>
      <c r="N26" s="13">
        <f t="shared" si="2"/>
        <v>46557</v>
      </c>
      <c r="O26" s="13">
        <f t="shared" si="2"/>
        <v>143768</v>
      </c>
      <c r="P26" s="13">
        <f t="shared" si="2"/>
        <v>449863</v>
      </c>
      <c r="Q26" s="13">
        <f t="shared" si="6"/>
        <v>682199</v>
      </c>
      <c r="R26" s="19">
        <f t="shared" si="3"/>
        <v>98.506698193151379</v>
      </c>
      <c r="S26" s="19">
        <f t="shared" si="3"/>
        <v>98.730266868411604</v>
      </c>
      <c r="T26" s="19">
        <f t="shared" si="3"/>
        <v>95.493532029844602</v>
      </c>
      <c r="U26" s="19">
        <f t="shared" si="3"/>
        <v>88.492601175084161</v>
      </c>
      <c r="V26" s="19">
        <f t="shared" si="3"/>
        <v>94.976283487074113</v>
      </c>
      <c r="X26" s="7" t="b">
        <f>+C26='[1]NCA RELEASES (2)'!F65</f>
        <v>1</v>
      </c>
      <c r="Y26" s="7" t="b">
        <f>+D26='[1]NCA RELEASES (2)'!J65</f>
        <v>1</v>
      </c>
      <c r="Z26" s="7" t="b">
        <f>+E26='[1]NCA RELEASES (2)'!N65</f>
        <v>1</v>
      </c>
      <c r="AA26" s="7" t="b">
        <f>+F26='[1]NCA RELEASES (2)'!R65</f>
        <v>1</v>
      </c>
      <c r="AB26" s="7" t="b">
        <f>+G26='[1]NCA RELEASES (2)'!Q22</f>
        <v>1</v>
      </c>
      <c r="AC26" s="7" t="b">
        <f>+H26='[1]all(net trust &amp;WF) (2)'!F65</f>
        <v>1</v>
      </c>
      <c r="AD26" s="7" t="b">
        <f>+I26='[1]all(net trust &amp;WF) (2)'!J65</f>
        <v>1</v>
      </c>
      <c r="AE26" s="7" t="b">
        <f>+J26='[1]all(net trust &amp;WF) (2)'!N65</f>
        <v>1</v>
      </c>
      <c r="AF26" s="7" t="b">
        <f>+K26='[1]all(net trust &amp;WF) (2)'!R65</f>
        <v>1</v>
      </c>
      <c r="AG26" s="7" t="b">
        <f>+L26='[1]all(net trust &amp;WF) (2)'!Q22</f>
        <v>1</v>
      </c>
    </row>
    <row r="27" spans="2:33" x14ac:dyDescent="0.2">
      <c r="B27" s="6" t="s">
        <v>51</v>
      </c>
      <c r="C27" s="13">
        <f>+'[1]NCA RELEASES (2)'!F66</f>
        <v>2512850</v>
      </c>
      <c r="D27" s="13">
        <f>+'[1]NCA RELEASES (2)'!J66</f>
        <v>3920763</v>
      </c>
      <c r="E27" s="13">
        <f>+'[1]NCA RELEASES (2)'!N66</f>
        <v>3165200</v>
      </c>
      <c r="F27" s="13">
        <f>+'[1]NCA RELEASES (2)'!R66</f>
        <v>4021999</v>
      </c>
      <c r="G27" s="13">
        <f t="shared" si="4"/>
        <v>13620812</v>
      </c>
      <c r="H27" s="13">
        <f>+'[1]all(net trust &amp;WF) (2)'!F66</f>
        <v>2057517</v>
      </c>
      <c r="I27" s="13">
        <f>+'[1]all(net trust &amp;WF) (2)'!J66</f>
        <v>3687018</v>
      </c>
      <c r="J27" s="13">
        <f>+'[1]all(net trust &amp;WF) (2)'!N66</f>
        <v>2921717</v>
      </c>
      <c r="K27" s="13">
        <f>+'[1]all(net trust &amp;WF) (2)'!R66</f>
        <v>3609078</v>
      </c>
      <c r="L27" s="13">
        <f t="shared" si="5"/>
        <v>12275330</v>
      </c>
      <c r="M27" s="13">
        <f t="shared" si="2"/>
        <v>455333</v>
      </c>
      <c r="N27" s="13">
        <f t="shared" si="2"/>
        <v>233745</v>
      </c>
      <c r="O27" s="13">
        <f t="shared" si="2"/>
        <v>243483</v>
      </c>
      <c r="P27" s="13">
        <f t="shared" si="2"/>
        <v>412921</v>
      </c>
      <c r="Q27" s="13">
        <f t="shared" si="6"/>
        <v>1345482</v>
      </c>
      <c r="R27" s="19">
        <f t="shared" si="3"/>
        <v>81.879817736832678</v>
      </c>
      <c r="S27" s="19">
        <f t="shared" si="3"/>
        <v>94.038277753590307</v>
      </c>
      <c r="T27" s="19">
        <f t="shared" si="3"/>
        <v>92.307500315935798</v>
      </c>
      <c r="U27" s="19">
        <f t="shared" si="3"/>
        <v>89.733438521491422</v>
      </c>
      <c r="V27" s="19">
        <f t="shared" si="3"/>
        <v>90.121866449665404</v>
      </c>
      <c r="X27" s="7" t="b">
        <f>+C27='[1]NCA RELEASES (2)'!F66</f>
        <v>1</v>
      </c>
      <c r="Y27" s="7" t="b">
        <f>+D27='[1]NCA RELEASES (2)'!J66</f>
        <v>1</v>
      </c>
      <c r="Z27" s="7" t="b">
        <f>+E27='[1]NCA RELEASES (2)'!N66</f>
        <v>1</v>
      </c>
      <c r="AA27" s="7" t="b">
        <f>+F27='[1]NCA RELEASES (2)'!R66</f>
        <v>1</v>
      </c>
      <c r="AB27" s="7" t="b">
        <f>+G27='[1]NCA RELEASES (2)'!Q23</f>
        <v>1</v>
      </c>
      <c r="AC27" s="7" t="b">
        <f>+H27='[1]all(net trust &amp;WF) (2)'!F66</f>
        <v>1</v>
      </c>
      <c r="AD27" s="7" t="b">
        <f>+I27='[1]all(net trust &amp;WF) (2)'!J66</f>
        <v>1</v>
      </c>
      <c r="AE27" s="7" t="b">
        <f>+J27='[1]all(net trust &amp;WF) (2)'!N66</f>
        <v>1</v>
      </c>
      <c r="AF27" s="7" t="b">
        <f>+K27='[1]all(net trust &amp;WF) (2)'!R66</f>
        <v>1</v>
      </c>
      <c r="AG27" s="7" t="b">
        <f>+L27='[1]all(net trust &amp;WF) (2)'!Q23</f>
        <v>1</v>
      </c>
    </row>
    <row r="28" spans="2:33" x14ac:dyDescent="0.2">
      <c r="B28" s="6" t="s">
        <v>52</v>
      </c>
      <c r="C28" s="13">
        <f>+'[1]NCA RELEASES (2)'!F67</f>
        <v>29533723</v>
      </c>
      <c r="D28" s="13">
        <f>+'[1]NCA RELEASES (2)'!J67</f>
        <v>34425432</v>
      </c>
      <c r="E28" s="13">
        <f>+'[1]NCA RELEASES (2)'!N67</f>
        <v>41440653</v>
      </c>
      <c r="F28" s="13">
        <f>+'[1]NCA RELEASES (2)'!R67</f>
        <v>43082194</v>
      </c>
      <c r="G28" s="13">
        <f t="shared" si="4"/>
        <v>148482002</v>
      </c>
      <c r="H28" s="13">
        <f>+'[1]all(net trust &amp;WF) (2)'!F67</f>
        <v>28741913</v>
      </c>
      <c r="I28" s="13">
        <f>+'[1]all(net trust &amp;WF) (2)'!J67</f>
        <v>34053604</v>
      </c>
      <c r="J28" s="13">
        <f>+'[1]all(net trust &amp;WF) (2)'!N67</f>
        <v>41476460</v>
      </c>
      <c r="K28" s="13">
        <f>+'[1]all(net trust &amp;WF) (2)'!R67</f>
        <v>41715641</v>
      </c>
      <c r="L28" s="13">
        <f t="shared" si="5"/>
        <v>145987618</v>
      </c>
      <c r="M28" s="13">
        <f t="shared" si="2"/>
        <v>791810</v>
      </c>
      <c r="N28" s="13">
        <f t="shared" si="2"/>
        <v>371828</v>
      </c>
      <c r="O28" s="13">
        <f t="shared" si="2"/>
        <v>-35807</v>
      </c>
      <c r="P28" s="13">
        <f t="shared" si="2"/>
        <v>1366553</v>
      </c>
      <c r="Q28" s="13">
        <f t="shared" si="6"/>
        <v>2494384</v>
      </c>
      <c r="R28" s="19">
        <f t="shared" si="3"/>
        <v>97.318963139188369</v>
      </c>
      <c r="S28" s="19">
        <f t="shared" si="3"/>
        <v>98.919903169261616</v>
      </c>
      <c r="T28" s="19">
        <f t="shared" si="3"/>
        <v>100.08640549172813</v>
      </c>
      <c r="U28" s="19">
        <f t="shared" si="3"/>
        <v>96.828032945583047</v>
      </c>
      <c r="V28" s="19">
        <f t="shared" si="3"/>
        <v>98.320076530218131</v>
      </c>
      <c r="X28" s="7" t="b">
        <f>+C28='[1]NCA RELEASES (2)'!F67</f>
        <v>1</v>
      </c>
      <c r="Y28" s="7" t="b">
        <f>+D28='[1]NCA RELEASES (2)'!J67</f>
        <v>1</v>
      </c>
      <c r="Z28" s="7" t="b">
        <f>+E28='[1]NCA RELEASES (2)'!N67</f>
        <v>1</v>
      </c>
      <c r="AA28" s="7" t="b">
        <f>+F28='[1]NCA RELEASES (2)'!R67</f>
        <v>1</v>
      </c>
      <c r="AB28" s="7" t="b">
        <f>+G28='[1]NCA RELEASES (2)'!Q24</f>
        <v>1</v>
      </c>
      <c r="AC28" s="7" t="b">
        <f>+H28='[1]all(net trust &amp;WF) (2)'!F67</f>
        <v>1</v>
      </c>
      <c r="AD28" s="7" t="b">
        <f>+I28='[1]all(net trust &amp;WF) (2)'!J67</f>
        <v>1</v>
      </c>
      <c r="AE28" s="7" t="b">
        <f>+J28='[1]all(net trust &amp;WF) (2)'!N67</f>
        <v>1</v>
      </c>
      <c r="AF28" s="7" t="b">
        <f>+K28='[1]all(net trust &amp;WF) (2)'!R67</f>
        <v>1</v>
      </c>
      <c r="AG28" s="7" t="b">
        <f>+L28='[1]all(net trust &amp;WF) (2)'!Q24</f>
        <v>1</v>
      </c>
    </row>
    <row r="29" spans="2:33" x14ac:dyDescent="0.2">
      <c r="B29" s="6" t="s">
        <v>53</v>
      </c>
      <c r="C29" s="13">
        <f>+'[1]NCA RELEASES (2)'!F68</f>
        <v>38179304</v>
      </c>
      <c r="D29" s="13">
        <f>+'[1]NCA RELEASES (2)'!J68</f>
        <v>57868615</v>
      </c>
      <c r="E29" s="13">
        <f>+'[1]NCA RELEASES (2)'!N68</f>
        <v>57216710</v>
      </c>
      <c r="F29" s="13">
        <f>+'[1]NCA RELEASES (2)'!R68</f>
        <v>76037518</v>
      </c>
      <c r="G29" s="13">
        <f t="shared" si="4"/>
        <v>229302147</v>
      </c>
      <c r="H29" s="13">
        <f>+'[1]all(net trust &amp;WF) (2)'!F68</f>
        <v>34574704</v>
      </c>
      <c r="I29" s="13">
        <f>+'[1]all(net trust &amp;WF) (2)'!J68</f>
        <v>55607077</v>
      </c>
      <c r="J29" s="13">
        <f>+'[1]all(net trust &amp;WF) (2)'!N68</f>
        <v>56706819</v>
      </c>
      <c r="K29" s="13">
        <f>+'[1]all(net trust &amp;WF) (2)'!R68</f>
        <v>75515502</v>
      </c>
      <c r="L29" s="13">
        <f t="shared" si="5"/>
        <v>222404102</v>
      </c>
      <c r="M29" s="13">
        <f t="shared" si="2"/>
        <v>3604600</v>
      </c>
      <c r="N29" s="13">
        <f t="shared" si="2"/>
        <v>2261538</v>
      </c>
      <c r="O29" s="13">
        <f t="shared" si="2"/>
        <v>509891</v>
      </c>
      <c r="P29" s="13">
        <f t="shared" si="2"/>
        <v>522016</v>
      </c>
      <c r="Q29" s="13">
        <f t="shared" si="6"/>
        <v>6898045</v>
      </c>
      <c r="R29" s="19">
        <f t="shared" si="3"/>
        <v>90.558759269157974</v>
      </c>
      <c r="S29" s="19">
        <f t="shared" si="3"/>
        <v>96.091943793712716</v>
      </c>
      <c r="T29" s="19">
        <f t="shared" si="3"/>
        <v>99.108842504226473</v>
      </c>
      <c r="U29" s="19">
        <f t="shared" si="3"/>
        <v>99.313475750221087</v>
      </c>
      <c r="V29" s="19">
        <f t="shared" si="3"/>
        <v>96.991722454303925</v>
      </c>
      <c r="X29" s="7" t="b">
        <f>+C29='[1]NCA RELEASES (2)'!F68</f>
        <v>1</v>
      </c>
      <c r="Y29" s="7" t="b">
        <f>+D29='[1]NCA RELEASES (2)'!J68</f>
        <v>1</v>
      </c>
      <c r="Z29" s="7" t="b">
        <f>+E29='[1]NCA RELEASES (2)'!N68</f>
        <v>1</v>
      </c>
      <c r="AA29" s="7" t="b">
        <f>+F29='[1]NCA RELEASES (2)'!R68</f>
        <v>1</v>
      </c>
      <c r="AB29" s="7" t="b">
        <f>+G29='[1]NCA RELEASES (2)'!Q25</f>
        <v>1</v>
      </c>
      <c r="AC29" s="7" t="b">
        <f>+H29='[1]all(net trust &amp;WF) (2)'!F68</f>
        <v>1</v>
      </c>
      <c r="AD29" s="7" t="b">
        <f>+I29='[1]all(net trust &amp;WF) (2)'!J68</f>
        <v>1</v>
      </c>
      <c r="AE29" s="7" t="b">
        <f>+J29='[1]all(net trust &amp;WF) (2)'!N68</f>
        <v>1</v>
      </c>
      <c r="AF29" s="7" t="b">
        <f>+K29='[1]all(net trust &amp;WF) (2)'!R68</f>
        <v>1</v>
      </c>
      <c r="AG29" s="7" t="b">
        <f>+L29='[1]all(net trust &amp;WF) (2)'!Q25</f>
        <v>1</v>
      </c>
    </row>
    <row r="30" spans="2:33" x14ac:dyDescent="0.2">
      <c r="B30" s="6" t="s">
        <v>54</v>
      </c>
      <c r="C30" s="13">
        <f>+'[1]NCA RELEASES (2)'!F69</f>
        <v>4391014</v>
      </c>
      <c r="D30" s="13">
        <f>+'[1]NCA RELEASES (2)'!J69</f>
        <v>5756665</v>
      </c>
      <c r="E30" s="13">
        <f>+'[1]NCA RELEASES (2)'!N69</f>
        <v>3948302</v>
      </c>
      <c r="F30" s="13">
        <f>+'[1]NCA RELEASES (2)'!R69</f>
        <v>2992522</v>
      </c>
      <c r="G30" s="13">
        <f t="shared" si="4"/>
        <v>17088503</v>
      </c>
      <c r="H30" s="13">
        <f>+'[1]all(net trust &amp;WF) (2)'!F69</f>
        <v>3133646</v>
      </c>
      <c r="I30" s="13">
        <f>+'[1]all(net trust &amp;WF) (2)'!J69</f>
        <v>3720169</v>
      </c>
      <c r="J30" s="13">
        <f>+'[1]all(net trust &amp;WF) (2)'!N69</f>
        <v>2667374</v>
      </c>
      <c r="K30" s="13">
        <f>+'[1]all(net trust &amp;WF) (2)'!R69</f>
        <v>2872276</v>
      </c>
      <c r="L30" s="13">
        <f t="shared" si="5"/>
        <v>12393465</v>
      </c>
      <c r="M30" s="13">
        <f t="shared" si="2"/>
        <v>1257368</v>
      </c>
      <c r="N30" s="13">
        <f t="shared" si="2"/>
        <v>2036496</v>
      </c>
      <c r="O30" s="13">
        <f t="shared" si="2"/>
        <v>1280928</v>
      </c>
      <c r="P30" s="13">
        <f t="shared" si="2"/>
        <v>120246</v>
      </c>
      <c r="Q30" s="13">
        <f t="shared" si="6"/>
        <v>4695038</v>
      </c>
      <c r="R30" s="19">
        <f t="shared" si="3"/>
        <v>71.364974012836214</v>
      </c>
      <c r="S30" s="19">
        <f t="shared" si="3"/>
        <v>64.623684025386225</v>
      </c>
      <c r="T30" s="19">
        <f t="shared" si="3"/>
        <v>67.557496868274001</v>
      </c>
      <c r="U30" s="19">
        <f t="shared" si="3"/>
        <v>95.981783926734707</v>
      </c>
      <c r="V30" s="19">
        <f t="shared" si="3"/>
        <v>72.525165018843367</v>
      </c>
      <c r="X30" s="7" t="b">
        <f>+C30='[1]NCA RELEASES (2)'!F69</f>
        <v>1</v>
      </c>
      <c r="Y30" s="7" t="b">
        <f>+D30='[1]NCA RELEASES (2)'!J69</f>
        <v>1</v>
      </c>
      <c r="Z30" s="7" t="b">
        <f>+E30='[1]NCA RELEASES (2)'!N69</f>
        <v>1</v>
      </c>
      <c r="AA30" s="7" t="b">
        <f>+F30='[1]NCA RELEASES (2)'!R69</f>
        <v>1</v>
      </c>
      <c r="AB30" s="7" t="b">
        <f>+G30='[1]NCA RELEASES (2)'!Q26</f>
        <v>1</v>
      </c>
      <c r="AC30" s="7" t="b">
        <f>+H30='[1]all(net trust &amp;WF) (2)'!F69</f>
        <v>1</v>
      </c>
      <c r="AD30" s="7" t="b">
        <f>+I30='[1]all(net trust &amp;WF) (2)'!J69</f>
        <v>1</v>
      </c>
      <c r="AE30" s="7" t="b">
        <f>+J30='[1]all(net trust &amp;WF) (2)'!N69</f>
        <v>1</v>
      </c>
      <c r="AF30" s="7" t="b">
        <f>+K30='[1]all(net trust &amp;WF) (2)'!R69</f>
        <v>1</v>
      </c>
      <c r="AG30" s="7" t="b">
        <f>+L30='[1]all(net trust &amp;WF) (2)'!Q26</f>
        <v>1</v>
      </c>
    </row>
    <row r="31" spans="2:33" x14ac:dyDescent="0.2">
      <c r="B31" s="6" t="s">
        <v>55</v>
      </c>
      <c r="C31" s="13">
        <f>+'[1]NCA RELEASES (2)'!F70</f>
        <v>26978686</v>
      </c>
      <c r="D31" s="13">
        <f>+'[1]NCA RELEASES (2)'!J70</f>
        <v>31979926</v>
      </c>
      <c r="E31" s="13">
        <f>+'[1]NCA RELEASES (2)'!N70</f>
        <v>26348694</v>
      </c>
      <c r="F31" s="13">
        <f>+'[1]NCA RELEASES (2)'!R70</f>
        <v>31423853</v>
      </c>
      <c r="G31" s="13">
        <f t="shared" si="4"/>
        <v>116731159</v>
      </c>
      <c r="H31" s="13">
        <f>+'[1]all(net trust &amp;WF) (2)'!F70</f>
        <v>25530244</v>
      </c>
      <c r="I31" s="13">
        <f>+'[1]all(net trust &amp;WF) (2)'!J70</f>
        <v>31088830</v>
      </c>
      <c r="J31" s="13">
        <f>+'[1]all(net trust &amp;WF) (2)'!N70</f>
        <v>22380815</v>
      </c>
      <c r="K31" s="13">
        <f>+'[1]all(net trust &amp;WF) (2)'!R70</f>
        <v>30891328</v>
      </c>
      <c r="L31" s="13">
        <f t="shared" si="5"/>
        <v>109891217</v>
      </c>
      <c r="M31" s="13">
        <f t="shared" si="2"/>
        <v>1448442</v>
      </c>
      <c r="N31" s="13">
        <f t="shared" si="2"/>
        <v>891096</v>
      </c>
      <c r="O31" s="13">
        <f t="shared" si="2"/>
        <v>3967879</v>
      </c>
      <c r="P31" s="13">
        <f t="shared" si="2"/>
        <v>532525</v>
      </c>
      <c r="Q31" s="13">
        <f t="shared" si="6"/>
        <v>6839942</v>
      </c>
      <c r="R31" s="19">
        <f t="shared" si="3"/>
        <v>94.63116179935524</v>
      </c>
      <c r="S31" s="19">
        <f t="shared" si="3"/>
        <v>97.2135770420482</v>
      </c>
      <c r="T31" s="19">
        <f t="shared" si="3"/>
        <v>84.940889290376205</v>
      </c>
      <c r="U31" s="19">
        <f t="shared" si="3"/>
        <v>98.305347851519031</v>
      </c>
      <c r="V31" s="19">
        <f t="shared" si="3"/>
        <v>94.140431690565151</v>
      </c>
      <c r="X31" s="7" t="b">
        <f>+C31='[1]NCA RELEASES (2)'!F70</f>
        <v>1</v>
      </c>
      <c r="Y31" s="7" t="b">
        <f>+D31='[1]NCA RELEASES (2)'!J70</f>
        <v>1</v>
      </c>
      <c r="Z31" s="7" t="b">
        <f>+E31='[1]NCA RELEASES (2)'!N70</f>
        <v>1</v>
      </c>
      <c r="AA31" s="7" t="b">
        <f>+F31='[1]NCA RELEASES (2)'!R70</f>
        <v>1</v>
      </c>
      <c r="AB31" s="7" t="b">
        <f>+G31='[1]NCA RELEASES (2)'!Q27</f>
        <v>1</v>
      </c>
      <c r="AC31" s="7" t="b">
        <f>+H31='[1]all(net trust &amp;WF) (2)'!F70</f>
        <v>1</v>
      </c>
      <c r="AD31" s="7" t="b">
        <f>+I31='[1]all(net trust &amp;WF) (2)'!J70</f>
        <v>1</v>
      </c>
      <c r="AE31" s="7" t="b">
        <f>+J31='[1]all(net trust &amp;WF) (2)'!N70</f>
        <v>1</v>
      </c>
      <c r="AF31" s="7" t="b">
        <f>+K31='[1]all(net trust &amp;WF) (2)'!R70</f>
        <v>1</v>
      </c>
      <c r="AG31" s="7" t="b">
        <f>+L31='[1]all(net trust &amp;WF) (2)'!Q27</f>
        <v>1</v>
      </c>
    </row>
    <row r="32" spans="2:33" x14ac:dyDescent="0.2">
      <c r="B32" s="6" t="s">
        <v>56</v>
      </c>
      <c r="C32" s="13">
        <f>+'[1]NCA RELEASES (2)'!F71</f>
        <v>666226</v>
      </c>
      <c r="D32" s="13">
        <f>+'[1]NCA RELEASES (2)'!J71</f>
        <v>659063</v>
      </c>
      <c r="E32" s="13">
        <f>+'[1]NCA RELEASES (2)'!N71</f>
        <v>613207</v>
      </c>
      <c r="F32" s="13">
        <f>+'[1]NCA RELEASES (2)'!R71</f>
        <v>925192</v>
      </c>
      <c r="G32" s="13">
        <f t="shared" si="4"/>
        <v>2863688</v>
      </c>
      <c r="H32" s="13">
        <f>+'[1]all(net trust &amp;WF) (2)'!F71</f>
        <v>471699</v>
      </c>
      <c r="I32" s="13">
        <f>+'[1]all(net trust &amp;WF) (2)'!J71</f>
        <v>484022</v>
      </c>
      <c r="J32" s="13">
        <f>+'[1]all(net trust &amp;WF) (2)'!N71</f>
        <v>547997</v>
      </c>
      <c r="K32" s="13">
        <f>+'[1]all(net trust &amp;WF) (2)'!R71</f>
        <v>864290</v>
      </c>
      <c r="L32" s="13">
        <f t="shared" si="5"/>
        <v>2368008</v>
      </c>
      <c r="M32" s="13">
        <f t="shared" si="2"/>
        <v>194527</v>
      </c>
      <c r="N32" s="13">
        <f t="shared" si="2"/>
        <v>175041</v>
      </c>
      <c r="O32" s="13">
        <f t="shared" si="2"/>
        <v>65210</v>
      </c>
      <c r="P32" s="13">
        <f t="shared" si="2"/>
        <v>60902</v>
      </c>
      <c r="Q32" s="13">
        <f t="shared" si="6"/>
        <v>495680</v>
      </c>
      <c r="R32" s="19">
        <f t="shared" si="3"/>
        <v>70.801649890577664</v>
      </c>
      <c r="S32" s="19">
        <f t="shared" si="3"/>
        <v>73.440930533196365</v>
      </c>
      <c r="T32" s="19">
        <f t="shared" si="3"/>
        <v>89.365744357125735</v>
      </c>
      <c r="U32" s="19">
        <f t="shared" si="3"/>
        <v>93.417366341256738</v>
      </c>
      <c r="V32" s="19">
        <f t="shared" si="3"/>
        <v>82.690851796704109</v>
      </c>
      <c r="X32" s="7" t="b">
        <f>+C32='[1]NCA RELEASES (2)'!F71</f>
        <v>1</v>
      </c>
      <c r="Y32" s="7" t="b">
        <f>+D32='[1]NCA RELEASES (2)'!J71</f>
        <v>1</v>
      </c>
      <c r="Z32" s="7" t="b">
        <f>+E32='[1]NCA RELEASES (2)'!N71</f>
        <v>1</v>
      </c>
      <c r="AA32" s="7" t="b">
        <f>+F32='[1]NCA RELEASES (2)'!R71</f>
        <v>1</v>
      </c>
      <c r="AB32" s="7" t="b">
        <f>+G32='[1]NCA RELEASES (2)'!Q28</f>
        <v>1</v>
      </c>
      <c r="AC32" s="7" t="b">
        <f>+H32='[1]all(net trust &amp;WF) (2)'!F71</f>
        <v>1</v>
      </c>
      <c r="AD32" s="7" t="b">
        <f>+I32='[1]all(net trust &amp;WF) (2)'!J71</f>
        <v>1</v>
      </c>
      <c r="AE32" s="7" t="b">
        <f>+J32='[1]all(net trust &amp;WF) (2)'!N71</f>
        <v>1</v>
      </c>
      <c r="AF32" s="7" t="b">
        <f>+K32='[1]all(net trust &amp;WF) (2)'!R71</f>
        <v>1</v>
      </c>
      <c r="AG32" s="7" t="b">
        <f>+L32='[1]all(net trust &amp;WF) (2)'!Q28</f>
        <v>1</v>
      </c>
    </row>
    <row r="33" spans="1:34" x14ac:dyDescent="0.2">
      <c r="B33" s="6" t="s">
        <v>57</v>
      </c>
      <c r="C33" s="13">
        <f>+'[1]NCA RELEASES (2)'!F72</f>
        <v>931118</v>
      </c>
      <c r="D33" s="13">
        <f>+'[1]NCA RELEASES (2)'!J72</f>
        <v>1355450</v>
      </c>
      <c r="E33" s="13">
        <f>+'[1]NCA RELEASES (2)'!N72</f>
        <v>1261467</v>
      </c>
      <c r="F33" s="13">
        <f>+'[1]NCA RELEASES (2)'!R72</f>
        <v>1291804</v>
      </c>
      <c r="G33" s="13">
        <f t="shared" si="4"/>
        <v>4839839</v>
      </c>
      <c r="H33" s="13">
        <f>+'[1]all(net trust &amp;WF) (2)'!F72</f>
        <v>822213</v>
      </c>
      <c r="I33" s="13">
        <f>+'[1]all(net trust &amp;WF) (2)'!J72</f>
        <v>1122328</v>
      </c>
      <c r="J33" s="13">
        <f>+'[1]all(net trust &amp;WF) (2)'!N72</f>
        <v>1110546</v>
      </c>
      <c r="K33" s="13">
        <f>+'[1]all(net trust &amp;WF) (2)'!R72</f>
        <v>1072434</v>
      </c>
      <c r="L33" s="13">
        <f t="shared" si="5"/>
        <v>4127521</v>
      </c>
      <c r="M33" s="13">
        <f t="shared" si="2"/>
        <v>108905</v>
      </c>
      <c r="N33" s="13">
        <f t="shared" si="2"/>
        <v>233122</v>
      </c>
      <c r="O33" s="13">
        <f t="shared" si="2"/>
        <v>150921</v>
      </c>
      <c r="P33" s="13">
        <f t="shared" si="2"/>
        <v>219370</v>
      </c>
      <c r="Q33" s="13">
        <f t="shared" si="6"/>
        <v>712318</v>
      </c>
      <c r="R33" s="19">
        <f t="shared" si="3"/>
        <v>88.303845484675421</v>
      </c>
      <c r="S33" s="19">
        <f t="shared" si="3"/>
        <v>82.801136154044784</v>
      </c>
      <c r="T33" s="19">
        <f t="shared" si="3"/>
        <v>88.03607228726554</v>
      </c>
      <c r="U33" s="19">
        <f t="shared" si="3"/>
        <v>83.018321664896533</v>
      </c>
      <c r="V33" s="19">
        <f t="shared" si="3"/>
        <v>85.282196370581758</v>
      </c>
      <c r="X33" s="7" t="b">
        <f>+C33='[1]NCA RELEASES (2)'!F72</f>
        <v>1</v>
      </c>
      <c r="Y33" s="7" t="b">
        <f>+D33='[1]NCA RELEASES (2)'!J72</f>
        <v>1</v>
      </c>
      <c r="Z33" s="7" t="b">
        <f>+E33='[1]NCA RELEASES (2)'!N72</f>
        <v>1</v>
      </c>
      <c r="AA33" s="7" t="b">
        <f>+F33='[1]NCA RELEASES (2)'!R72</f>
        <v>1</v>
      </c>
      <c r="AB33" s="7" t="b">
        <f>+G33='[1]NCA RELEASES (2)'!Q29</f>
        <v>1</v>
      </c>
      <c r="AC33" s="7" t="b">
        <f>+H33='[1]all(net trust &amp;WF) (2)'!F72</f>
        <v>1</v>
      </c>
      <c r="AD33" s="7" t="b">
        <f>+I33='[1]all(net trust &amp;WF) (2)'!J72</f>
        <v>1</v>
      </c>
      <c r="AE33" s="7" t="b">
        <f>+J33='[1]all(net trust &amp;WF) (2)'!N72</f>
        <v>1</v>
      </c>
      <c r="AF33" s="7" t="b">
        <f>+K33='[1]all(net trust &amp;WF) (2)'!R72</f>
        <v>1</v>
      </c>
      <c r="AG33" s="7" t="b">
        <f>+L33='[1]all(net trust &amp;WF) (2)'!Q29</f>
        <v>1</v>
      </c>
    </row>
    <row r="34" spans="1:34" x14ac:dyDescent="0.2">
      <c r="B34" s="6" t="s">
        <v>58</v>
      </c>
      <c r="C34" s="13">
        <f>+'[1]NCA RELEASES (2)'!F73</f>
        <v>5492087</v>
      </c>
      <c r="D34" s="13">
        <f>+'[1]NCA RELEASES (2)'!J73</f>
        <v>7359193</v>
      </c>
      <c r="E34" s="13">
        <f>+'[1]NCA RELEASES (2)'!N73</f>
        <v>8300255</v>
      </c>
      <c r="F34" s="13">
        <f>+'[1]NCA RELEASES (2)'!R73</f>
        <v>8555903</v>
      </c>
      <c r="G34" s="13">
        <f t="shared" si="4"/>
        <v>29707438</v>
      </c>
      <c r="H34" s="13">
        <f>+'[1]all(net trust &amp;WF) (2)'!F73</f>
        <v>4736080</v>
      </c>
      <c r="I34" s="13">
        <f>+'[1]all(net trust &amp;WF) (2)'!J73</f>
        <v>6115750</v>
      </c>
      <c r="J34" s="13">
        <f>+'[1]all(net trust &amp;WF) (2)'!N73</f>
        <v>5991293</v>
      </c>
      <c r="K34" s="13">
        <f>+'[1]all(net trust &amp;WF) (2)'!R73</f>
        <v>6615053</v>
      </c>
      <c r="L34" s="13">
        <f t="shared" si="5"/>
        <v>23458176</v>
      </c>
      <c r="M34" s="13">
        <f t="shared" si="2"/>
        <v>756007</v>
      </c>
      <c r="N34" s="13">
        <f t="shared" si="2"/>
        <v>1243443</v>
      </c>
      <c r="O34" s="13">
        <f t="shared" si="2"/>
        <v>2308962</v>
      </c>
      <c r="P34" s="13">
        <f t="shared" si="2"/>
        <v>1940850</v>
      </c>
      <c r="Q34" s="13">
        <f t="shared" si="6"/>
        <v>6249262</v>
      </c>
      <c r="R34" s="19">
        <f t="shared" si="3"/>
        <v>86.234613544905599</v>
      </c>
      <c r="S34" s="19">
        <f t="shared" si="3"/>
        <v>83.103541380148613</v>
      </c>
      <c r="T34" s="19">
        <f t="shared" si="3"/>
        <v>72.182035371202446</v>
      </c>
      <c r="U34" s="19">
        <f t="shared" si="3"/>
        <v>77.315661479565634</v>
      </c>
      <c r="V34" s="19">
        <f t="shared" si="3"/>
        <v>78.963982016894221</v>
      </c>
      <c r="X34" s="7" t="b">
        <f>+C34='[1]NCA RELEASES (2)'!F73</f>
        <v>1</v>
      </c>
      <c r="Y34" s="7" t="b">
        <f>+D34='[1]NCA RELEASES (2)'!J73</f>
        <v>1</v>
      </c>
      <c r="Z34" s="7" t="b">
        <f>+E34='[1]NCA RELEASES (2)'!N73</f>
        <v>1</v>
      </c>
      <c r="AA34" s="7" t="b">
        <f>+F34='[1]NCA RELEASES (2)'!R73</f>
        <v>1</v>
      </c>
      <c r="AB34" s="7" t="b">
        <f>+G34='[1]NCA RELEASES (2)'!Q30</f>
        <v>1</v>
      </c>
      <c r="AC34" s="7" t="b">
        <f>+H34='[1]all(net trust &amp;WF) (2)'!F73</f>
        <v>1</v>
      </c>
      <c r="AD34" s="7" t="b">
        <f>+I34='[1]all(net trust &amp;WF) (2)'!J73</f>
        <v>1</v>
      </c>
      <c r="AE34" s="7" t="b">
        <f>+J34='[1]all(net trust &amp;WF) (2)'!N73</f>
        <v>1</v>
      </c>
      <c r="AF34" s="7" t="b">
        <f>+K34='[1]all(net trust &amp;WF) (2)'!R73</f>
        <v>1</v>
      </c>
      <c r="AG34" s="7" t="b">
        <f>+L34='[1]all(net trust &amp;WF) (2)'!Q30</f>
        <v>1</v>
      </c>
    </row>
    <row r="35" spans="1:34" x14ac:dyDescent="0.2">
      <c r="B35" s="22" t="s">
        <v>59</v>
      </c>
      <c r="C35" s="13">
        <f>+'[1]NCA RELEASES (2)'!F74</f>
        <v>1500002</v>
      </c>
      <c r="D35" s="13">
        <f>+'[1]NCA RELEASES (2)'!J74</f>
        <v>1711278</v>
      </c>
      <c r="E35" s="13">
        <f>+'[1]NCA RELEASES (2)'!N74</f>
        <v>2480467</v>
      </c>
      <c r="F35" s="13">
        <f>+'[1]NCA RELEASES (2)'!R74</f>
        <v>1950118</v>
      </c>
      <c r="G35" s="13">
        <f t="shared" si="4"/>
        <v>7641865</v>
      </c>
      <c r="H35" s="13">
        <f>+'[1]all(net trust &amp;WF) (2)'!F74</f>
        <v>993088</v>
      </c>
      <c r="I35" s="13">
        <f>+'[1]all(net trust &amp;WF) (2)'!J74</f>
        <v>1455335</v>
      </c>
      <c r="J35" s="13">
        <f>+'[1]all(net trust &amp;WF) (2)'!N74</f>
        <v>2459411</v>
      </c>
      <c r="K35" s="13">
        <f>+'[1]all(net trust &amp;WF) (2)'!R74</f>
        <v>1776166</v>
      </c>
      <c r="L35" s="13">
        <f t="shared" si="5"/>
        <v>6684000</v>
      </c>
      <c r="M35" s="13">
        <f t="shared" si="2"/>
        <v>506914</v>
      </c>
      <c r="N35" s="13">
        <f t="shared" si="2"/>
        <v>255943</v>
      </c>
      <c r="O35" s="13">
        <f t="shared" si="2"/>
        <v>21056</v>
      </c>
      <c r="P35" s="13">
        <f t="shared" si="2"/>
        <v>173952</v>
      </c>
      <c r="Q35" s="13">
        <f t="shared" si="6"/>
        <v>957865</v>
      </c>
      <c r="R35" s="19">
        <f t="shared" si="3"/>
        <v>66.205778392295471</v>
      </c>
      <c r="S35" s="19">
        <f t="shared" si="3"/>
        <v>85.043750927669265</v>
      </c>
      <c r="T35" s="19">
        <f t="shared" si="3"/>
        <v>99.151127590086858</v>
      </c>
      <c r="U35" s="19">
        <f t="shared" si="3"/>
        <v>91.079924394318695</v>
      </c>
      <c r="V35" s="19">
        <f t="shared" si="3"/>
        <v>87.46555978154548</v>
      </c>
      <c r="X35" s="7" t="b">
        <f>+C35='[1]NCA RELEASES (2)'!F74</f>
        <v>1</v>
      </c>
      <c r="Y35" s="7" t="b">
        <f>+D35='[1]NCA RELEASES (2)'!J74</f>
        <v>1</v>
      </c>
      <c r="Z35" s="7" t="b">
        <f>+E35='[1]NCA RELEASES (2)'!N74</f>
        <v>1</v>
      </c>
      <c r="AA35" s="7" t="b">
        <f>+F35='[1]NCA RELEASES (2)'!R74</f>
        <v>1</v>
      </c>
      <c r="AB35" s="7" t="b">
        <f>+G35='[1]NCA RELEASES (2)'!Q31</f>
        <v>1</v>
      </c>
      <c r="AC35" s="7" t="b">
        <f>+H35='[1]all(net trust &amp;WF) (2)'!F74</f>
        <v>1</v>
      </c>
      <c r="AD35" s="7" t="b">
        <f>+I35='[1]all(net trust &amp;WF) (2)'!J74</f>
        <v>1</v>
      </c>
      <c r="AE35" s="7" t="b">
        <f>+J35='[1]all(net trust &amp;WF) (2)'!N74</f>
        <v>1</v>
      </c>
      <c r="AF35" s="7" t="b">
        <f>+K35='[1]all(net trust &amp;WF) (2)'!R74</f>
        <v>1</v>
      </c>
      <c r="AG35" s="7" t="b">
        <f>+L35='[1]all(net trust &amp;WF) (2)'!Q31</f>
        <v>1</v>
      </c>
    </row>
    <row r="36" spans="1:34" x14ac:dyDescent="0.2">
      <c r="B36" s="6" t="s">
        <v>60</v>
      </c>
      <c r="C36" s="13">
        <f>+'[1]NCA RELEASES (2)'!F75</f>
        <v>311814</v>
      </c>
      <c r="D36" s="13">
        <f>+'[1]NCA RELEASES (2)'!J75</f>
        <v>459604</v>
      </c>
      <c r="E36" s="13">
        <f>+'[1]NCA RELEASES (2)'!N75</f>
        <v>239685</v>
      </c>
      <c r="F36" s="13">
        <f>+'[1]NCA RELEASES (2)'!R75</f>
        <v>285666</v>
      </c>
      <c r="G36" s="13">
        <f t="shared" si="4"/>
        <v>1296769</v>
      </c>
      <c r="H36" s="13">
        <f>+'[1]all(net trust &amp;WF) (2)'!F75</f>
        <v>298294</v>
      </c>
      <c r="I36" s="13">
        <f>+'[1]all(net trust &amp;WF) (2)'!J75</f>
        <v>449531</v>
      </c>
      <c r="J36" s="13">
        <f>+'[1]all(net trust &amp;WF) (2)'!N75</f>
        <v>233318</v>
      </c>
      <c r="K36" s="13">
        <f>+'[1]all(net trust &amp;WF) (2)'!R75</f>
        <v>278159</v>
      </c>
      <c r="L36" s="13">
        <f t="shared" si="5"/>
        <v>1259302</v>
      </c>
      <c r="M36" s="13">
        <f t="shared" si="2"/>
        <v>13520</v>
      </c>
      <c r="N36" s="13">
        <f t="shared" si="2"/>
        <v>10073</v>
      </c>
      <c r="O36" s="13">
        <f t="shared" si="2"/>
        <v>6367</v>
      </c>
      <c r="P36" s="13">
        <f t="shared" si="2"/>
        <v>7507</v>
      </c>
      <c r="Q36" s="13">
        <f t="shared" si="6"/>
        <v>37467</v>
      </c>
      <c r="R36" s="19">
        <f t="shared" si="3"/>
        <v>95.664081792350558</v>
      </c>
      <c r="S36" s="19">
        <f t="shared" si="3"/>
        <v>97.808330649863791</v>
      </c>
      <c r="T36" s="19">
        <f t="shared" si="3"/>
        <v>97.34359680413877</v>
      </c>
      <c r="U36" s="19">
        <f t="shared" si="3"/>
        <v>97.372105885894712</v>
      </c>
      <c r="V36" s="19">
        <f t="shared" si="3"/>
        <v>97.110742159937502</v>
      </c>
      <c r="X36" s="7" t="b">
        <f>+C36='[1]NCA RELEASES (2)'!F75</f>
        <v>1</v>
      </c>
      <c r="Y36" s="7" t="b">
        <f>+D36='[1]NCA RELEASES (2)'!J75</f>
        <v>1</v>
      </c>
      <c r="Z36" s="7" t="b">
        <f>+E36='[1]NCA RELEASES (2)'!N75</f>
        <v>1</v>
      </c>
      <c r="AA36" s="7" t="b">
        <f>+F36='[1]NCA RELEASES (2)'!R75</f>
        <v>1</v>
      </c>
      <c r="AB36" s="7" t="b">
        <f>+G36='[1]NCA RELEASES (2)'!Q32</f>
        <v>1</v>
      </c>
      <c r="AC36" s="7" t="b">
        <f>+H36='[1]all(net trust &amp;WF) (2)'!F75</f>
        <v>1</v>
      </c>
      <c r="AD36" s="7" t="b">
        <f>+I36='[1]all(net trust &amp;WF) (2)'!J75</f>
        <v>1</v>
      </c>
      <c r="AE36" s="7" t="b">
        <f>+J36='[1]all(net trust &amp;WF) (2)'!N75</f>
        <v>1</v>
      </c>
      <c r="AF36" s="7" t="b">
        <f>+K36='[1]all(net trust &amp;WF) (2)'!R75</f>
        <v>1</v>
      </c>
      <c r="AG36" s="7" t="b">
        <f>+L36='[1]all(net trust &amp;WF) (2)'!Q32</f>
        <v>1</v>
      </c>
    </row>
    <row r="37" spans="1:34" x14ac:dyDescent="0.2">
      <c r="B37" s="6" t="s">
        <v>61</v>
      </c>
      <c r="C37" s="13">
        <f>+'[1]NCA RELEASES (2)'!F76+'[1]NCA RELEASES (2)'!F88</f>
        <v>2948383</v>
      </c>
      <c r="D37" s="13">
        <f>+'[1]NCA RELEASES (2)'!J76+'[1]NCA RELEASES (2)'!J88</f>
        <v>4566319</v>
      </c>
      <c r="E37" s="13">
        <f>+'[1]NCA RELEASES (2)'!N76+'[1]NCA RELEASES (2)'!N88</f>
        <v>3728347</v>
      </c>
      <c r="F37" s="13">
        <f>+'[1]NCA RELEASES (2)'!R76+'[1]NCA RELEASES (2)'!R88</f>
        <v>5210815</v>
      </c>
      <c r="G37" s="13">
        <f t="shared" si="4"/>
        <v>16453864</v>
      </c>
      <c r="H37" s="13">
        <f>+'[1]all(net trust &amp;WF) (2)'!F76+'[1]all(net trust &amp;WF) (2)'!F88</f>
        <v>2601053</v>
      </c>
      <c r="I37" s="13">
        <f>+'[1]all(net trust &amp;WF) (2)'!J76+'[1]all(net trust &amp;WF) (2)'!J88</f>
        <v>4012144</v>
      </c>
      <c r="J37" s="13">
        <f>+'[1]all(net trust &amp;WF) (2)'!N76+'[1]all(net trust &amp;WF) (2)'!N88</f>
        <v>2967381</v>
      </c>
      <c r="K37" s="13">
        <f>+'[1]all(net trust &amp;WF) (2)'!R76+'[1]all(net trust &amp;WF) (2)'!R88</f>
        <v>4588260</v>
      </c>
      <c r="L37" s="13">
        <f t="shared" si="5"/>
        <v>14168838</v>
      </c>
      <c r="M37" s="13">
        <f t="shared" si="2"/>
        <v>347330</v>
      </c>
      <c r="N37" s="13">
        <f t="shared" si="2"/>
        <v>554175</v>
      </c>
      <c r="O37" s="13">
        <f t="shared" si="2"/>
        <v>760966</v>
      </c>
      <c r="P37" s="13">
        <f t="shared" si="2"/>
        <v>622555</v>
      </c>
      <c r="Q37" s="13">
        <f t="shared" si="6"/>
        <v>2285026</v>
      </c>
      <c r="R37" s="19">
        <f t="shared" si="3"/>
        <v>88.219644462744498</v>
      </c>
      <c r="S37" s="19">
        <f t="shared" si="3"/>
        <v>87.863857080506207</v>
      </c>
      <c r="T37" s="19">
        <f t="shared" si="3"/>
        <v>79.589721664855759</v>
      </c>
      <c r="U37" s="19">
        <f t="shared" si="3"/>
        <v>88.052636679674862</v>
      </c>
      <c r="V37" s="19">
        <f t="shared" si="3"/>
        <v>86.112526516567783</v>
      </c>
      <c r="X37" s="7" t="b">
        <f>+C37='[1]NCA RELEASES (2)'!F76+'[1]NCA RELEASES (2)'!F88</f>
        <v>1</v>
      </c>
      <c r="Y37" s="7" t="b">
        <f>+D37='[1]NCA RELEASES (2)'!J76+'[1]NCA RELEASES (2)'!J88</f>
        <v>1</v>
      </c>
      <c r="Z37" s="7" t="b">
        <f>+E37='[1]NCA RELEASES (2)'!N76+'[1]NCA RELEASES (2)'!N88</f>
        <v>1</v>
      </c>
      <c r="AA37" s="7" t="b">
        <f>+F37='[1]NCA RELEASES (2)'!R76+'[1]NCA RELEASES (2)'!R88</f>
        <v>1</v>
      </c>
      <c r="AB37" s="7" t="b">
        <f>+G37='[1]NCA RELEASES (2)'!Q33+'[1]NCA RELEASES (2)'!Q45</f>
        <v>1</v>
      </c>
      <c r="AC37" s="7" t="b">
        <f>+H37='[1]all(net trust &amp;WF) (2)'!F76+'[1]all(net trust &amp;WF) (2)'!F88</f>
        <v>1</v>
      </c>
      <c r="AD37" s="7" t="b">
        <f>+I37='[1]all(net trust &amp;WF) (2)'!J76+'[1]all(net trust &amp;WF) (2)'!J88</f>
        <v>1</v>
      </c>
      <c r="AE37" s="7" t="b">
        <f>+J37='[1]all(net trust &amp;WF) (2)'!N76+'[1]all(net trust &amp;WF) (2)'!N88</f>
        <v>1</v>
      </c>
      <c r="AF37" s="7" t="b">
        <f>+K37='[1]all(net trust &amp;WF) (2)'!R76+'[1]all(net trust &amp;WF) (2)'!R88</f>
        <v>1</v>
      </c>
      <c r="AG37" s="7" t="b">
        <f>+L37='[1]all(net trust &amp;WF) (2)'!Q33+'[1]all(net trust &amp;WF) (2)'!Q45</f>
        <v>1</v>
      </c>
      <c r="AH37" s="13"/>
    </row>
    <row r="38" spans="1:34" x14ac:dyDescent="0.2">
      <c r="B38" s="6" t="s">
        <v>62</v>
      </c>
      <c r="C38" s="13">
        <f>+'[1]NCA RELEASES (2)'!F84</f>
        <v>5235228</v>
      </c>
      <c r="D38" s="13">
        <f>+'[1]NCA RELEASES (2)'!J84</f>
        <v>7215594</v>
      </c>
      <c r="E38" s="13">
        <f>+'[1]NCA RELEASES (2)'!N84</f>
        <v>6323464</v>
      </c>
      <c r="F38" s="13">
        <f>+'[1]NCA RELEASES (2)'!R84</f>
        <v>6659140</v>
      </c>
      <c r="G38" s="13">
        <f>SUM(C38:F38)</f>
        <v>25433426</v>
      </c>
      <c r="H38" s="13">
        <f>+'[1]all(net trust &amp;WF) (2)'!F84</f>
        <v>5180454</v>
      </c>
      <c r="I38" s="13">
        <f>+'[1]all(net trust &amp;WF) (2)'!J84</f>
        <v>7198922</v>
      </c>
      <c r="J38" s="13">
        <f>+'[1]all(net trust &amp;WF) (2)'!N84</f>
        <v>6324468</v>
      </c>
      <c r="K38" s="13">
        <f>+'[1]all(net trust &amp;WF) (2)'!R84</f>
        <v>6457388</v>
      </c>
      <c r="L38" s="13">
        <f>SUM(H38:K38)</f>
        <v>25161232</v>
      </c>
      <c r="M38" s="13">
        <f>+C38-H38</f>
        <v>54774</v>
      </c>
      <c r="N38" s="13">
        <f>+D38-I38</f>
        <v>16672</v>
      </c>
      <c r="O38" s="13">
        <f>+E38-J38</f>
        <v>-1004</v>
      </c>
      <c r="P38" s="13">
        <f>+F38-K38</f>
        <v>201752</v>
      </c>
      <c r="Q38" s="13">
        <f>SUM(M38:P38)</f>
        <v>272194</v>
      </c>
      <c r="R38" s="19">
        <f>+H38/C38*100</f>
        <v>98.953741842762142</v>
      </c>
      <c r="S38" s="19">
        <f>+I38/D38*100</f>
        <v>99.768944871343919</v>
      </c>
      <c r="T38" s="19">
        <f>+J38/E38*100</f>
        <v>100.01587737354083</v>
      </c>
      <c r="U38" s="19">
        <f>+K38/F38*100</f>
        <v>96.970299468099483</v>
      </c>
      <c r="V38" s="19">
        <f>+L38/G38*100</f>
        <v>98.929778473415269</v>
      </c>
      <c r="X38" s="7" t="b">
        <f>+C38='[1]NCA RELEASES (2)'!F84</f>
        <v>1</v>
      </c>
      <c r="Y38" s="7" t="b">
        <f>+D38='[1]NCA RELEASES (2)'!J84</f>
        <v>1</v>
      </c>
      <c r="Z38" s="7" t="b">
        <f>+E38='[1]NCA RELEASES (2)'!N84</f>
        <v>1</v>
      </c>
      <c r="AA38" s="7" t="b">
        <f>+F38='[1]NCA RELEASES (2)'!R84</f>
        <v>1</v>
      </c>
      <c r="AB38" s="7" t="b">
        <f>+G38='[1]NCA RELEASES (2)'!Q41</f>
        <v>1</v>
      </c>
      <c r="AC38" s="7" t="b">
        <f>+H38='[1]all(net trust &amp;WF) (2)'!F84</f>
        <v>1</v>
      </c>
      <c r="AD38" s="7" t="b">
        <f>+I38='[1]all(net trust &amp;WF) (2)'!J84</f>
        <v>1</v>
      </c>
      <c r="AE38" s="7" t="b">
        <f>+J38='[1]all(net trust &amp;WF) (2)'!N84</f>
        <v>1</v>
      </c>
      <c r="AF38" s="7" t="b">
        <f>+K38='[1]all(net trust &amp;WF) (2)'!R84</f>
        <v>1</v>
      </c>
      <c r="AG38" s="7" t="b">
        <f>+L38='[1]all(net trust &amp;WF) (2)'!Q41</f>
        <v>1</v>
      </c>
    </row>
    <row r="39" spans="1:34" x14ac:dyDescent="0.2">
      <c r="B39" s="6" t="s">
        <v>63</v>
      </c>
      <c r="C39" s="13">
        <f>+'[1]NCA RELEASES (2)'!F77</f>
        <v>617</v>
      </c>
      <c r="D39" s="13">
        <f>+'[1]NCA RELEASES (2)'!J77</f>
        <v>722</v>
      </c>
      <c r="E39" s="13">
        <f>+'[1]NCA RELEASES (2)'!N77</f>
        <v>812</v>
      </c>
      <c r="F39" s="13">
        <f>+'[1]NCA RELEASES (2)'!R77</f>
        <v>829</v>
      </c>
      <c r="G39" s="13">
        <f t="shared" si="4"/>
        <v>2980</v>
      </c>
      <c r="H39" s="13">
        <f>+'[1]all(net trust &amp;WF) (2)'!F77</f>
        <v>512</v>
      </c>
      <c r="I39" s="13">
        <f>+'[1]all(net trust &amp;WF) (2)'!J77</f>
        <v>470</v>
      </c>
      <c r="J39" s="13">
        <f>+'[1]all(net trust &amp;WF) (2)'!N77</f>
        <v>579</v>
      </c>
      <c r="K39" s="13">
        <f>+'[1]all(net trust &amp;WF) (2)'!R77</f>
        <v>629</v>
      </c>
      <c r="L39" s="13">
        <f t="shared" si="5"/>
        <v>2190</v>
      </c>
      <c r="M39" s="13">
        <f t="shared" si="2"/>
        <v>105</v>
      </c>
      <c r="N39" s="13">
        <f t="shared" si="2"/>
        <v>252</v>
      </c>
      <c r="O39" s="13">
        <f t="shared" si="2"/>
        <v>233</v>
      </c>
      <c r="P39" s="13">
        <f t="shared" si="2"/>
        <v>200</v>
      </c>
      <c r="Q39" s="13">
        <f t="shared" si="6"/>
        <v>790</v>
      </c>
      <c r="R39" s="19">
        <f t="shared" si="3"/>
        <v>82.982171799027554</v>
      </c>
      <c r="S39" s="19">
        <f t="shared" si="3"/>
        <v>65.096952908587255</v>
      </c>
      <c r="T39" s="19">
        <f t="shared" si="3"/>
        <v>71.305418719211815</v>
      </c>
      <c r="U39" s="19">
        <f t="shared" si="3"/>
        <v>75.874547647768395</v>
      </c>
      <c r="V39" s="19">
        <f t="shared" si="3"/>
        <v>73.489932885906043</v>
      </c>
      <c r="X39" s="7" t="b">
        <f>+C39='[1]NCA RELEASES (2)'!F77</f>
        <v>1</v>
      </c>
      <c r="Y39" s="7" t="b">
        <f>+D39='[1]NCA RELEASES (2)'!J77</f>
        <v>1</v>
      </c>
      <c r="Z39" s="7" t="b">
        <f>+E39='[1]NCA RELEASES (2)'!N77</f>
        <v>1</v>
      </c>
      <c r="AA39" s="7" t="b">
        <f>+F39='[1]NCA RELEASES (2)'!R77</f>
        <v>1</v>
      </c>
      <c r="AB39" s="7" t="b">
        <f>+G39='[1]NCA RELEASES (2)'!Q34</f>
        <v>1</v>
      </c>
      <c r="AC39" s="7" t="b">
        <f>+H39='[1]all(net trust &amp;WF) (2)'!F77</f>
        <v>1</v>
      </c>
      <c r="AD39" s="7" t="b">
        <f>+I39='[1]all(net trust &amp;WF) (2)'!J77</f>
        <v>1</v>
      </c>
      <c r="AE39" s="7" t="b">
        <f>+J39='[1]all(net trust &amp;WF) (2)'!N77</f>
        <v>1</v>
      </c>
      <c r="AF39" s="7" t="b">
        <f>+K39='[1]all(net trust &amp;WF) (2)'!R77</f>
        <v>1</v>
      </c>
      <c r="AG39" s="7" t="b">
        <f>+L39='[1]all(net trust &amp;WF) (2)'!Q34</f>
        <v>1</v>
      </c>
    </row>
    <row r="40" spans="1:34" x14ac:dyDescent="0.2">
      <c r="B40" s="6" t="s">
        <v>64</v>
      </c>
      <c r="C40" s="13">
        <f>+'[1]NCA RELEASES (2)'!F78</f>
        <v>4903089</v>
      </c>
      <c r="D40" s="13">
        <f>+'[1]NCA RELEASES (2)'!J78</f>
        <v>6432462</v>
      </c>
      <c r="E40" s="13">
        <f>+'[1]NCA RELEASES (2)'!N78</f>
        <v>4696331</v>
      </c>
      <c r="F40" s="13">
        <f>+'[1]NCA RELEASES (2)'!R78</f>
        <v>5295970</v>
      </c>
      <c r="G40" s="13">
        <f t="shared" si="4"/>
        <v>21327852</v>
      </c>
      <c r="H40" s="13">
        <f>+'[1]all(net trust &amp;WF) (2)'!F78</f>
        <v>4340695</v>
      </c>
      <c r="I40" s="13">
        <f>+'[1]all(net trust &amp;WF) (2)'!J78</f>
        <v>6418923</v>
      </c>
      <c r="J40" s="13">
        <f>+'[1]all(net trust &amp;WF) (2)'!N78</f>
        <v>4679699</v>
      </c>
      <c r="K40" s="13">
        <f>+'[1]all(net trust &amp;WF) (2)'!R78</f>
        <v>5255993</v>
      </c>
      <c r="L40" s="13">
        <f t="shared" si="5"/>
        <v>20695310</v>
      </c>
      <c r="M40" s="13">
        <f t="shared" si="2"/>
        <v>562394</v>
      </c>
      <c r="N40" s="13">
        <f t="shared" si="2"/>
        <v>13539</v>
      </c>
      <c r="O40" s="13">
        <f t="shared" si="2"/>
        <v>16632</v>
      </c>
      <c r="P40" s="13">
        <f t="shared" si="2"/>
        <v>39977</v>
      </c>
      <c r="Q40" s="13">
        <f t="shared" si="6"/>
        <v>632542</v>
      </c>
      <c r="R40" s="19">
        <f t="shared" si="3"/>
        <v>88.529802334813837</v>
      </c>
      <c r="S40" s="19">
        <f t="shared" si="3"/>
        <v>99.789520715396378</v>
      </c>
      <c r="T40" s="19">
        <f t="shared" si="3"/>
        <v>99.645851197456054</v>
      </c>
      <c r="U40" s="19">
        <f t="shared" si="3"/>
        <v>99.245143004964149</v>
      </c>
      <c r="V40" s="19">
        <f t="shared" si="3"/>
        <v>97.034197349081381</v>
      </c>
      <c r="X40" s="7" t="b">
        <f>+C40='[1]NCA RELEASES (2)'!F78</f>
        <v>1</v>
      </c>
      <c r="Y40" s="7" t="b">
        <f>+D40='[1]NCA RELEASES (2)'!J78</f>
        <v>1</v>
      </c>
      <c r="Z40" s="7" t="b">
        <f>+E40='[1]NCA RELEASES (2)'!N78</f>
        <v>1</v>
      </c>
      <c r="AA40" s="7" t="b">
        <f>+F40='[1]NCA RELEASES (2)'!R78</f>
        <v>1</v>
      </c>
      <c r="AB40" s="7" t="b">
        <f>+G40='[1]NCA RELEASES (2)'!Q35</f>
        <v>1</v>
      </c>
      <c r="AC40" s="7" t="b">
        <f>+H40='[1]all(net trust &amp;WF) (2)'!F78</f>
        <v>1</v>
      </c>
      <c r="AD40" s="7" t="b">
        <f>+I40='[1]all(net trust &amp;WF) (2)'!J78</f>
        <v>1</v>
      </c>
      <c r="AE40" s="7" t="b">
        <f>+J40='[1]all(net trust &amp;WF) (2)'!N78</f>
        <v>1</v>
      </c>
      <c r="AF40" s="7" t="b">
        <f>+K40='[1]all(net trust &amp;WF) (2)'!R78</f>
        <v>1</v>
      </c>
      <c r="AG40" s="7" t="b">
        <f>+L40='[1]all(net trust &amp;WF) (2)'!Q35</f>
        <v>1</v>
      </c>
    </row>
    <row r="41" spans="1:34" x14ac:dyDescent="0.2">
      <c r="B41" s="6" t="s">
        <v>65</v>
      </c>
      <c r="C41" s="13">
        <f>+'[1]NCA RELEASES (2)'!F79</f>
        <v>315632</v>
      </c>
      <c r="D41" s="13">
        <f>+'[1]NCA RELEASES (2)'!J79</f>
        <v>300313</v>
      </c>
      <c r="E41" s="13">
        <f>+'[1]NCA RELEASES (2)'!N79</f>
        <v>292674</v>
      </c>
      <c r="F41" s="13">
        <f>+'[1]NCA RELEASES (2)'!R79</f>
        <v>282548</v>
      </c>
      <c r="G41" s="13">
        <f t="shared" si="4"/>
        <v>1191167</v>
      </c>
      <c r="H41" s="13">
        <f>+'[1]all(net trust &amp;WF) (2)'!F79</f>
        <v>311417</v>
      </c>
      <c r="I41" s="13">
        <f>+'[1]all(net trust &amp;WF) (2)'!J79</f>
        <v>297773</v>
      </c>
      <c r="J41" s="13">
        <f>+'[1]all(net trust &amp;WF) (2)'!N79</f>
        <v>292358</v>
      </c>
      <c r="K41" s="13">
        <f>+'[1]all(net trust &amp;WF) (2)'!R79</f>
        <v>268234</v>
      </c>
      <c r="L41" s="13">
        <f t="shared" si="5"/>
        <v>1169782</v>
      </c>
      <c r="M41" s="13">
        <f t="shared" si="2"/>
        <v>4215</v>
      </c>
      <c r="N41" s="13">
        <f t="shared" si="2"/>
        <v>2540</v>
      </c>
      <c r="O41" s="13">
        <f t="shared" si="2"/>
        <v>316</v>
      </c>
      <c r="P41" s="13">
        <f t="shared" si="2"/>
        <v>14314</v>
      </c>
      <c r="Q41" s="13">
        <f t="shared" si="6"/>
        <v>21385</v>
      </c>
      <c r="R41" s="19">
        <f t="shared" si="3"/>
        <v>98.66458407259087</v>
      </c>
      <c r="S41" s="19">
        <f t="shared" si="3"/>
        <v>99.154215768215153</v>
      </c>
      <c r="T41" s="19">
        <f t="shared" si="3"/>
        <v>99.892030040249551</v>
      </c>
      <c r="U41" s="19">
        <f t="shared" si="3"/>
        <v>94.933958123929386</v>
      </c>
      <c r="V41" s="19">
        <f t="shared" si="3"/>
        <v>98.204701775653618</v>
      </c>
      <c r="X41" s="7" t="b">
        <f>+C41='[1]NCA RELEASES (2)'!F79</f>
        <v>1</v>
      </c>
      <c r="Y41" s="7" t="b">
        <f>+D41='[1]NCA RELEASES (2)'!J79</f>
        <v>1</v>
      </c>
      <c r="Z41" s="7" t="b">
        <f>+E41='[1]NCA RELEASES (2)'!N79</f>
        <v>1</v>
      </c>
      <c r="AA41" s="7" t="b">
        <f>+F41='[1]NCA RELEASES (2)'!R79</f>
        <v>1</v>
      </c>
      <c r="AB41" s="7" t="b">
        <f>+G41='[1]NCA RELEASES (2)'!Q36</f>
        <v>1</v>
      </c>
      <c r="AC41" s="7" t="b">
        <f>+H41='[1]all(net trust &amp;WF) (2)'!F79</f>
        <v>1</v>
      </c>
      <c r="AD41" s="7" t="b">
        <f>+I41='[1]all(net trust &amp;WF) (2)'!J79</f>
        <v>1</v>
      </c>
      <c r="AE41" s="7" t="b">
        <f>+J41='[1]all(net trust &amp;WF) (2)'!N79</f>
        <v>1</v>
      </c>
      <c r="AF41" s="7" t="b">
        <f>+K41='[1]all(net trust &amp;WF) (2)'!R79</f>
        <v>1</v>
      </c>
      <c r="AG41" s="7" t="b">
        <f>+L41='[1]all(net trust &amp;WF) (2)'!Q36</f>
        <v>1</v>
      </c>
    </row>
    <row r="42" spans="1:34" x14ac:dyDescent="0.2">
      <c r="B42" s="6" t="s">
        <v>66</v>
      </c>
      <c r="C42" s="13">
        <f>+'[1]NCA RELEASES (2)'!F80</f>
        <v>1992024</v>
      </c>
      <c r="D42" s="13">
        <f>+'[1]NCA RELEASES (2)'!J80</f>
        <v>2615813</v>
      </c>
      <c r="E42" s="13">
        <f>+'[1]NCA RELEASES (2)'!N80</f>
        <v>1985887</v>
      </c>
      <c r="F42" s="13">
        <f>+'[1]NCA RELEASES (2)'!R80</f>
        <v>2116474</v>
      </c>
      <c r="G42" s="13">
        <f t="shared" si="4"/>
        <v>8710198</v>
      </c>
      <c r="H42" s="13">
        <f>+'[1]all(net trust &amp;WF) (2)'!F80</f>
        <v>1847620</v>
      </c>
      <c r="I42" s="13">
        <f>+'[1]all(net trust &amp;WF) (2)'!J80</f>
        <v>2411059</v>
      </c>
      <c r="J42" s="13">
        <f>+'[1]all(net trust &amp;WF) (2)'!N80</f>
        <v>1906535</v>
      </c>
      <c r="K42" s="13">
        <f>+'[1]all(net trust &amp;WF) (2)'!R80</f>
        <v>1837870</v>
      </c>
      <c r="L42" s="13">
        <f t="shared" si="5"/>
        <v>8003084</v>
      </c>
      <c r="M42" s="13">
        <f t="shared" si="2"/>
        <v>144404</v>
      </c>
      <c r="N42" s="13">
        <f t="shared" si="2"/>
        <v>204754</v>
      </c>
      <c r="O42" s="13">
        <f t="shared" si="2"/>
        <v>79352</v>
      </c>
      <c r="P42" s="13">
        <f t="shared" si="2"/>
        <v>278604</v>
      </c>
      <c r="Q42" s="13">
        <f t="shared" si="6"/>
        <v>707114</v>
      </c>
      <c r="R42" s="19">
        <f t="shared" si="3"/>
        <v>92.750890551519461</v>
      </c>
      <c r="S42" s="19">
        <f t="shared" si="3"/>
        <v>92.172452694439542</v>
      </c>
      <c r="T42" s="19">
        <f t="shared" si="3"/>
        <v>96.004203663149013</v>
      </c>
      <c r="U42" s="19">
        <f t="shared" si="3"/>
        <v>86.836408101398831</v>
      </c>
      <c r="V42" s="19">
        <f t="shared" si="3"/>
        <v>91.881768933381309</v>
      </c>
      <c r="X42" s="7" t="b">
        <f>+C42='[1]NCA RELEASES (2)'!F80</f>
        <v>1</v>
      </c>
      <c r="Y42" s="7" t="b">
        <f>+D42='[1]NCA RELEASES (2)'!J80</f>
        <v>1</v>
      </c>
      <c r="Z42" s="7" t="b">
        <f>+E42='[1]NCA RELEASES (2)'!N80</f>
        <v>1</v>
      </c>
      <c r="AA42" s="7" t="b">
        <f>+F42='[1]NCA RELEASES (2)'!R80</f>
        <v>1</v>
      </c>
      <c r="AB42" s="7" t="b">
        <f>+G42='[1]NCA RELEASES (2)'!Q37</f>
        <v>1</v>
      </c>
      <c r="AC42" s="7" t="b">
        <f>+H42='[1]all(net trust &amp;WF) (2)'!F80</f>
        <v>1</v>
      </c>
      <c r="AD42" s="7" t="b">
        <f>+I42='[1]all(net trust &amp;WF) (2)'!J80</f>
        <v>1</v>
      </c>
      <c r="AE42" s="7" t="b">
        <f>+J42='[1]all(net trust &amp;WF) (2)'!N80</f>
        <v>1</v>
      </c>
      <c r="AF42" s="7" t="b">
        <f>+K42='[1]all(net trust &amp;WF) (2)'!R80</f>
        <v>1</v>
      </c>
      <c r="AG42" s="7" t="b">
        <f>+L42='[1]all(net trust &amp;WF) (2)'!Q37</f>
        <v>1</v>
      </c>
    </row>
    <row r="43" spans="1:34" x14ac:dyDescent="0.2">
      <c r="B43" s="6" t="s">
        <v>67</v>
      </c>
      <c r="C43" s="13">
        <f>+'[1]NCA RELEASES (2)'!F81</f>
        <v>1289654</v>
      </c>
      <c r="D43" s="13">
        <f>+'[1]NCA RELEASES (2)'!J81</f>
        <v>1530550</v>
      </c>
      <c r="E43" s="13">
        <f>+'[1]NCA RELEASES (2)'!N81</f>
        <v>1385175</v>
      </c>
      <c r="F43" s="13">
        <f>+'[1]NCA RELEASES (2)'!R81</f>
        <v>9420234</v>
      </c>
      <c r="G43" s="13">
        <f t="shared" si="4"/>
        <v>13625613</v>
      </c>
      <c r="H43" s="13">
        <f>+'[1]all(net trust &amp;WF) (2)'!F81</f>
        <v>1259490</v>
      </c>
      <c r="I43" s="13">
        <f>+'[1]all(net trust &amp;WF) (2)'!J81</f>
        <v>1556129</v>
      </c>
      <c r="J43" s="13">
        <f>+'[1]all(net trust &amp;WF) (2)'!N81</f>
        <v>1384703</v>
      </c>
      <c r="K43" s="13">
        <f>+'[1]all(net trust &amp;WF) (2)'!R81</f>
        <v>9425100</v>
      </c>
      <c r="L43" s="13">
        <f t="shared" si="5"/>
        <v>13625422</v>
      </c>
      <c r="M43" s="13">
        <f t="shared" si="2"/>
        <v>30164</v>
      </c>
      <c r="N43" s="13">
        <f t="shared" si="2"/>
        <v>-25579</v>
      </c>
      <c r="O43" s="13">
        <f t="shared" si="2"/>
        <v>472</v>
      </c>
      <c r="P43" s="13">
        <f t="shared" si="2"/>
        <v>-4866</v>
      </c>
      <c r="Q43" s="13">
        <f t="shared" si="6"/>
        <v>191</v>
      </c>
      <c r="R43" s="19">
        <f t="shared" si="3"/>
        <v>97.661078087611102</v>
      </c>
      <c r="S43" s="19">
        <f t="shared" si="3"/>
        <v>101.67122929665805</v>
      </c>
      <c r="T43" s="19">
        <f t="shared" si="3"/>
        <v>99.965924883137518</v>
      </c>
      <c r="U43" s="19">
        <f t="shared" si="3"/>
        <v>100.0516547678115</v>
      </c>
      <c r="V43" s="19">
        <f t="shared" si="3"/>
        <v>99.998598228204486</v>
      </c>
      <c r="X43" s="7" t="b">
        <f>+C43='[1]NCA RELEASES (2)'!F81</f>
        <v>1</v>
      </c>
      <c r="Y43" s="7" t="b">
        <f>+D43='[1]NCA RELEASES (2)'!J81</f>
        <v>1</v>
      </c>
      <c r="Z43" s="7" t="b">
        <f>+E43='[1]NCA RELEASES (2)'!N81</f>
        <v>1</v>
      </c>
      <c r="AA43" s="7" t="b">
        <f>+F43='[1]NCA RELEASES (2)'!R81</f>
        <v>1</v>
      </c>
      <c r="AB43" s="7" t="b">
        <f>+G43='[1]NCA RELEASES (2)'!Q38</f>
        <v>1</v>
      </c>
      <c r="AC43" s="7" t="b">
        <f>+H43='[1]all(net trust &amp;WF) (2)'!F81</f>
        <v>1</v>
      </c>
      <c r="AD43" s="7" t="b">
        <f>+I43='[1]all(net trust &amp;WF) (2)'!J81</f>
        <v>1</v>
      </c>
      <c r="AE43" s="7" t="b">
        <f>+J43='[1]all(net trust &amp;WF) (2)'!N81</f>
        <v>1</v>
      </c>
      <c r="AF43" s="7" t="b">
        <f>+K43='[1]all(net trust &amp;WF) (2)'!R81</f>
        <v>1</v>
      </c>
      <c r="AG43" s="7" t="b">
        <f>+L43='[1]all(net trust &amp;WF) (2)'!Q38</f>
        <v>1</v>
      </c>
    </row>
    <row r="44" spans="1:34" x14ac:dyDescent="0.2">
      <c r="B44" s="6" t="s">
        <v>68</v>
      </c>
      <c r="C44" s="13">
        <f>+'[1]NCA RELEASES (2)'!F82</f>
        <v>409338</v>
      </c>
      <c r="D44" s="13">
        <f>+'[1]NCA RELEASES (2)'!J82</f>
        <v>529816</v>
      </c>
      <c r="E44" s="13">
        <f>+'[1]NCA RELEASES (2)'!N82</f>
        <v>473660</v>
      </c>
      <c r="F44" s="13">
        <f>+'[1]NCA RELEASES (2)'!R82</f>
        <v>426605</v>
      </c>
      <c r="G44" s="13">
        <f t="shared" si="4"/>
        <v>1839419</v>
      </c>
      <c r="H44" s="13">
        <f>+'[1]all(net trust &amp;WF) (2)'!F82</f>
        <v>409323</v>
      </c>
      <c r="I44" s="13">
        <f>+'[1]all(net trust &amp;WF) (2)'!J82</f>
        <v>496816</v>
      </c>
      <c r="J44" s="13">
        <f>+'[1]all(net trust &amp;WF) (2)'!N82</f>
        <v>473660</v>
      </c>
      <c r="K44" s="13">
        <f>+'[1]all(net trust &amp;WF) (2)'!R82</f>
        <v>426605</v>
      </c>
      <c r="L44" s="13">
        <f t="shared" si="5"/>
        <v>1806404</v>
      </c>
      <c r="M44" s="13">
        <f t="shared" si="2"/>
        <v>15</v>
      </c>
      <c r="N44" s="13">
        <f t="shared" si="2"/>
        <v>33000</v>
      </c>
      <c r="O44" s="13">
        <f t="shared" si="2"/>
        <v>0</v>
      </c>
      <c r="P44" s="13">
        <f t="shared" si="2"/>
        <v>0</v>
      </c>
      <c r="Q44" s="13">
        <f t="shared" si="6"/>
        <v>33015</v>
      </c>
      <c r="R44" s="19">
        <f t="shared" si="3"/>
        <v>99.996335546663147</v>
      </c>
      <c r="S44" s="19">
        <f t="shared" si="3"/>
        <v>93.771422531595874</v>
      </c>
      <c r="T44" s="19">
        <f t="shared" si="3"/>
        <v>100</v>
      </c>
      <c r="U44" s="19">
        <f t="shared" si="3"/>
        <v>100</v>
      </c>
      <c r="V44" s="19">
        <f t="shared" si="3"/>
        <v>98.205139775113764</v>
      </c>
      <c r="X44" s="7" t="b">
        <f>+C44='[1]NCA RELEASES (2)'!F82</f>
        <v>1</v>
      </c>
      <c r="Y44" s="7" t="b">
        <f>+D44='[1]NCA RELEASES (2)'!J82</f>
        <v>1</v>
      </c>
      <c r="Z44" s="7" t="b">
        <f>+E44='[1]NCA RELEASES (2)'!N82</f>
        <v>1</v>
      </c>
      <c r="AA44" s="7" t="b">
        <f>+F44='[1]NCA RELEASES (2)'!R82</f>
        <v>1</v>
      </c>
      <c r="AB44" s="7" t="b">
        <f>+G44='[1]NCA RELEASES (2)'!Q39</f>
        <v>1</v>
      </c>
      <c r="AC44" s="7" t="b">
        <f>+H44='[1]all(net trust &amp;WF) (2)'!F82</f>
        <v>1</v>
      </c>
      <c r="AD44" s="7" t="b">
        <f>+I44='[1]all(net trust &amp;WF) (2)'!J82</f>
        <v>1</v>
      </c>
      <c r="AE44" s="7" t="b">
        <f>+J44='[1]all(net trust &amp;WF) (2)'!N82</f>
        <v>1</v>
      </c>
      <c r="AF44" s="7" t="b">
        <f>+K44='[1]all(net trust &amp;WF) (2)'!R82</f>
        <v>1</v>
      </c>
      <c r="AG44" s="7" t="b">
        <f>+L44='[1]all(net trust &amp;WF) (2)'!Q39</f>
        <v>1</v>
      </c>
    </row>
    <row r="45" spans="1:34" x14ac:dyDescent="0.2">
      <c r="B45" s="6" t="s">
        <v>69</v>
      </c>
      <c r="C45" s="13">
        <f>+'[1]NCA RELEASES (2)'!F83</f>
        <v>75344</v>
      </c>
      <c r="D45" s="13">
        <f>+'[1]NCA RELEASES (2)'!J83</f>
        <v>92405</v>
      </c>
      <c r="E45" s="13">
        <f>+'[1]NCA RELEASES (2)'!N83</f>
        <v>140338</v>
      </c>
      <c r="F45" s="13">
        <f>+'[1]NCA RELEASES (2)'!R83</f>
        <v>106148</v>
      </c>
      <c r="G45" s="13">
        <f t="shared" si="4"/>
        <v>414235</v>
      </c>
      <c r="H45" s="13">
        <f>+'[1]all(net trust &amp;WF) (2)'!F83</f>
        <v>74532</v>
      </c>
      <c r="I45" s="13">
        <f>+'[1]all(net trust &amp;WF) (2)'!J83</f>
        <v>93156</v>
      </c>
      <c r="J45" s="13">
        <f>+'[1]all(net trust &amp;WF) (2)'!N83</f>
        <v>138154</v>
      </c>
      <c r="K45" s="13">
        <f>+'[1]all(net trust &amp;WF) (2)'!R83</f>
        <v>101618</v>
      </c>
      <c r="L45" s="13">
        <f t="shared" si="5"/>
        <v>407460</v>
      </c>
      <c r="M45" s="13">
        <f t="shared" si="2"/>
        <v>812</v>
      </c>
      <c r="N45" s="13">
        <f t="shared" si="2"/>
        <v>-751</v>
      </c>
      <c r="O45" s="13">
        <f t="shared" si="2"/>
        <v>2184</v>
      </c>
      <c r="P45" s="13">
        <f t="shared" si="2"/>
        <v>4530</v>
      </c>
      <c r="Q45" s="13">
        <f t="shared" si="6"/>
        <v>6775</v>
      </c>
      <c r="R45" s="19">
        <f t="shared" si="3"/>
        <v>98.922276491824164</v>
      </c>
      <c r="S45" s="19">
        <f t="shared" si="3"/>
        <v>100.81272658405931</v>
      </c>
      <c r="T45" s="19">
        <f t="shared" si="3"/>
        <v>98.443757214724442</v>
      </c>
      <c r="U45" s="19">
        <f t="shared" si="3"/>
        <v>95.732373666955567</v>
      </c>
      <c r="V45" s="19">
        <f t="shared" si="3"/>
        <v>98.36445495914154</v>
      </c>
      <c r="X45" s="7" t="b">
        <f>+C45='[1]NCA RELEASES (2)'!F83</f>
        <v>1</v>
      </c>
      <c r="Y45" s="7" t="b">
        <f>+D45='[1]NCA RELEASES (2)'!J83</f>
        <v>1</v>
      </c>
      <c r="Z45" s="7" t="b">
        <f>+E45='[1]NCA RELEASES (2)'!N83</f>
        <v>1</v>
      </c>
      <c r="AA45" s="7" t="b">
        <f>+F45='[1]NCA RELEASES (2)'!R83</f>
        <v>1</v>
      </c>
      <c r="AB45" s="7" t="b">
        <f>+G45='[1]NCA RELEASES (2)'!Q40</f>
        <v>1</v>
      </c>
      <c r="AC45" s="7" t="b">
        <f>+H45='[1]all(net trust &amp;WF) (2)'!F83</f>
        <v>1</v>
      </c>
      <c r="AD45" s="7" t="b">
        <f>+I45='[1]all(net trust &amp;WF) (2)'!J83</f>
        <v>1</v>
      </c>
      <c r="AE45" s="7" t="b">
        <f>+J45='[1]all(net trust &amp;WF) (2)'!N83</f>
        <v>1</v>
      </c>
      <c r="AF45" s="7" t="b">
        <f>+K45='[1]all(net trust &amp;WF) (2)'!R83</f>
        <v>1</v>
      </c>
      <c r="AG45" s="7" t="b">
        <f>+L45='[1]all(net trust &amp;WF) (2)'!Q40</f>
        <v>1</v>
      </c>
    </row>
    <row r="46" spans="1:34" x14ac:dyDescent="0.2">
      <c r="C46" s="13"/>
      <c r="D46" s="13"/>
      <c r="E46" s="13"/>
      <c r="F46" s="13"/>
      <c r="G46" s="13"/>
      <c r="H46" s="13"/>
      <c r="I46" s="13"/>
      <c r="J46" s="13"/>
      <c r="K46" s="13"/>
      <c r="L46" s="13"/>
      <c r="M46" s="13"/>
      <c r="N46" s="13"/>
      <c r="O46" s="13"/>
      <c r="P46" s="13"/>
      <c r="Q46" s="13"/>
      <c r="R46" s="19"/>
      <c r="S46" s="19"/>
      <c r="T46" s="19"/>
      <c r="U46" s="19"/>
      <c r="V46" s="19"/>
    </row>
    <row r="47" spans="1:34" ht="15" x14ac:dyDescent="0.35">
      <c r="A47" s="6" t="s">
        <v>70</v>
      </c>
      <c r="C47" s="20">
        <f t="shared" ref="C47:Q47" si="7">SUM(C49:C51)</f>
        <v>102509599</v>
      </c>
      <c r="D47" s="20">
        <f t="shared" si="7"/>
        <v>156647116</v>
      </c>
      <c r="E47" s="20">
        <f t="shared" si="7"/>
        <v>111465483</v>
      </c>
      <c r="F47" s="20">
        <f>SUM(F49:F51)</f>
        <v>123810327</v>
      </c>
      <c r="G47" s="20">
        <f t="shared" si="7"/>
        <v>494432525</v>
      </c>
      <c r="H47" s="20">
        <f t="shared" si="7"/>
        <v>98352601</v>
      </c>
      <c r="I47" s="20">
        <f t="shared" si="7"/>
        <v>156217216</v>
      </c>
      <c r="J47" s="20">
        <f t="shared" si="7"/>
        <v>110034717</v>
      </c>
      <c r="K47" s="20">
        <f>SUM(K49:K51)</f>
        <v>123062433</v>
      </c>
      <c r="L47" s="20">
        <f t="shared" si="7"/>
        <v>487666967</v>
      </c>
      <c r="M47" s="20">
        <f t="shared" si="7"/>
        <v>4156998</v>
      </c>
      <c r="N47" s="20">
        <f t="shared" si="7"/>
        <v>429900</v>
      </c>
      <c r="O47" s="20">
        <f t="shared" si="7"/>
        <v>1430766</v>
      </c>
      <c r="P47" s="20">
        <f>SUM(P49:P51)</f>
        <v>747894</v>
      </c>
      <c r="Q47" s="20">
        <f t="shared" si="7"/>
        <v>6765558</v>
      </c>
      <c r="R47" s="19">
        <f>+H47/C47*100</f>
        <v>95.944771962282289</v>
      </c>
      <c r="S47" s="19">
        <f>+I47/D47*100</f>
        <v>99.725561497091334</v>
      </c>
      <c r="T47" s="19">
        <f>+J47/E47*100</f>
        <v>98.716404431675059</v>
      </c>
      <c r="U47" s="19">
        <f>+K47/F47*100</f>
        <v>99.395935687981833</v>
      </c>
      <c r="V47" s="19">
        <f>+L47/G47*100</f>
        <v>98.631651912462686</v>
      </c>
    </row>
    <row r="48" spans="1:34" x14ac:dyDescent="0.2">
      <c r="C48" s="13"/>
      <c r="D48" s="13"/>
      <c r="E48" s="13"/>
      <c r="F48" s="13"/>
      <c r="G48" s="13"/>
      <c r="H48" s="13"/>
      <c r="I48" s="13"/>
      <c r="J48" s="13"/>
      <c r="K48" s="13"/>
      <c r="L48" s="13"/>
      <c r="M48" s="13"/>
      <c r="N48" s="13"/>
      <c r="O48" s="13"/>
      <c r="P48" s="13"/>
      <c r="Q48" s="13"/>
      <c r="R48" s="19"/>
      <c r="S48" s="19"/>
      <c r="T48" s="19"/>
      <c r="U48" s="19"/>
      <c r="V48" s="19"/>
    </row>
    <row r="49" spans="1:33" x14ac:dyDescent="0.2">
      <c r="B49" s="6" t="s">
        <v>71</v>
      </c>
      <c r="C49" s="13">
        <f>+'[1]NCA RELEASES (2)'!F85</f>
        <v>3712612</v>
      </c>
      <c r="D49" s="13">
        <f>+'[1]NCA RELEASES (2)'!J85</f>
        <v>40488248</v>
      </c>
      <c r="E49" s="13">
        <f>+'[1]NCA RELEASES (2)'!N85</f>
        <v>12293374</v>
      </c>
      <c r="F49" s="13">
        <f>+'[1]NCA RELEASES (2)'!R85</f>
        <v>22987558</v>
      </c>
      <c r="G49" s="13">
        <f>SUM(C49:F49)</f>
        <v>79481792</v>
      </c>
      <c r="H49" s="13">
        <f>+'[1]all(net trust &amp;WF) (2)'!F85</f>
        <v>3712612</v>
      </c>
      <c r="I49" s="13">
        <f>+'[1]all(net trust &amp;WF) (2)'!J85</f>
        <v>40488248</v>
      </c>
      <c r="J49" s="13">
        <f>+'[1]all(net trust &amp;WF) (2)'!N85</f>
        <v>12235482</v>
      </c>
      <c r="K49" s="13">
        <f>+'[1]all(net trust &amp;WF) (2)'!R85</f>
        <v>22350437</v>
      </c>
      <c r="L49" s="13">
        <f>SUM(H49:K49)</f>
        <v>78786779</v>
      </c>
      <c r="M49" s="13">
        <f>+C49-H49</f>
        <v>0</v>
      </c>
      <c r="N49" s="13">
        <f>+D49-I49</f>
        <v>0</v>
      </c>
      <c r="O49" s="13">
        <f>+E49-J49</f>
        <v>57892</v>
      </c>
      <c r="P49" s="13">
        <f>+F49-K49</f>
        <v>637121</v>
      </c>
      <c r="Q49" s="13">
        <f>SUM(M49:P49)</f>
        <v>695013</v>
      </c>
      <c r="R49" s="19">
        <f>+H49/C49*100</f>
        <v>100</v>
      </c>
      <c r="S49" s="19">
        <f>+I49/D49*100</f>
        <v>100</v>
      </c>
      <c r="T49" s="19">
        <f>+J49/E49*100</f>
        <v>99.529079648923073</v>
      </c>
      <c r="U49" s="19">
        <f>+K49/F49*100</f>
        <v>97.228409385633739</v>
      </c>
      <c r="V49" s="19">
        <f>+L49/G49*100</f>
        <v>99.125569539247422</v>
      </c>
      <c r="X49" s="7" t="b">
        <f>+C49='[1]NCA RELEASES (2)'!F85</f>
        <v>1</v>
      </c>
      <c r="Y49" s="7" t="b">
        <f>+D49='[1]NCA RELEASES (2)'!J85</f>
        <v>1</v>
      </c>
      <c r="Z49" s="7" t="b">
        <f>+E49='[1]NCA RELEASES (2)'!N85</f>
        <v>1</v>
      </c>
      <c r="AA49" s="7" t="b">
        <f>+F49='[1]NCA RELEASES (2)'!R85</f>
        <v>1</v>
      </c>
      <c r="AB49" s="7" t="b">
        <f>+G49='[1]NCA RELEASES (2)'!Q42</f>
        <v>1</v>
      </c>
      <c r="AC49" s="7" t="b">
        <f>+H49='[1]all(net trust &amp;WF) (2)'!F85</f>
        <v>1</v>
      </c>
      <c r="AD49" s="7" t="b">
        <f>+I49='[1]all(net trust &amp;WF) (2)'!J85</f>
        <v>1</v>
      </c>
      <c r="AE49" s="7" t="b">
        <f>+J49='[1]all(net trust &amp;WF) (2)'!N85</f>
        <v>1</v>
      </c>
      <c r="AF49" s="7" t="b">
        <f>+K49='[1]all(net trust &amp;WF) (2)'!R85</f>
        <v>1</v>
      </c>
      <c r="AG49" s="7" t="b">
        <f>+L49='[1]all(net trust &amp;WF) (2)'!Q42</f>
        <v>1</v>
      </c>
    </row>
    <row r="50" spans="1:33" ht="14.25" x14ac:dyDescent="0.2">
      <c r="B50" s="6" t="s">
        <v>72</v>
      </c>
      <c r="C50" s="13"/>
      <c r="D50" s="13"/>
      <c r="E50" s="13"/>
      <c r="F50" s="13"/>
      <c r="G50" s="13"/>
      <c r="H50" s="13"/>
      <c r="I50" s="13"/>
      <c r="J50" s="13"/>
      <c r="K50" s="13"/>
      <c r="L50" s="13"/>
      <c r="M50" s="13"/>
      <c r="N50" s="13"/>
      <c r="O50" s="13"/>
      <c r="P50" s="13"/>
      <c r="Q50" s="13"/>
      <c r="R50" s="19"/>
      <c r="S50" s="19"/>
      <c r="T50" s="19"/>
      <c r="U50" s="19"/>
      <c r="V50" s="19"/>
    </row>
    <row r="51" spans="1:33" ht="14.25" x14ac:dyDescent="0.2">
      <c r="B51" s="6" t="s">
        <v>73</v>
      </c>
      <c r="C51" s="13">
        <f>+'[1]NCA RELEASES (2)'!F86+'[1]NCA RELEASES (2)'!F87</f>
        <v>98796987</v>
      </c>
      <c r="D51" s="13">
        <f>+'[1]NCA RELEASES (2)'!J86+'[1]NCA RELEASES (2)'!J87</f>
        <v>116158868</v>
      </c>
      <c r="E51" s="13">
        <f>+'[1]NCA RELEASES (2)'!N86+'[1]NCA RELEASES (2)'!N87</f>
        <v>99172109</v>
      </c>
      <c r="F51" s="13">
        <f>+'[1]NCA RELEASES (2)'!R86+'[1]NCA RELEASES (2)'!R87</f>
        <v>100822769</v>
      </c>
      <c r="G51" s="13">
        <f>SUM(C51:F51)</f>
        <v>414950733</v>
      </c>
      <c r="H51" s="13">
        <f>+'[1]all(net trust &amp;WF) (2)'!F86+'[1]all(net trust &amp;WF) (2)'!F87</f>
        <v>94639989</v>
      </c>
      <c r="I51" s="13">
        <f>+'[1]all(net trust &amp;WF) (2)'!J86+'[1]all(net trust &amp;WF) (2)'!J87</f>
        <v>115728968</v>
      </c>
      <c r="J51" s="13">
        <f>+'[1]all(net trust &amp;WF) (2)'!N86+'[1]all(net trust &amp;WF) (2)'!N87</f>
        <v>97799235</v>
      </c>
      <c r="K51" s="13">
        <f>+'[1]all(net trust &amp;WF) (2)'!R86+'[1]all(net trust &amp;WF) (2)'!R87</f>
        <v>100711996</v>
      </c>
      <c r="L51" s="13">
        <f>SUM(H51:K51)</f>
        <v>408880188</v>
      </c>
      <c r="M51" s="13">
        <f t="shared" ref="M51:P52" si="8">+C51-H51</f>
        <v>4156998</v>
      </c>
      <c r="N51" s="13">
        <f t="shared" si="8"/>
        <v>429900</v>
      </c>
      <c r="O51" s="13">
        <f t="shared" si="8"/>
        <v>1372874</v>
      </c>
      <c r="P51" s="13">
        <f t="shared" si="8"/>
        <v>110773</v>
      </c>
      <c r="Q51" s="13">
        <f>SUM(M51:P51)</f>
        <v>6070545</v>
      </c>
      <c r="R51" s="19">
        <f t="shared" ref="R51:V52" si="9">+H51/C51*100</f>
        <v>95.792383830490706</v>
      </c>
      <c r="S51" s="19">
        <f t="shared" si="9"/>
        <v>99.629903418135925</v>
      </c>
      <c r="T51" s="19">
        <f t="shared" si="9"/>
        <v>98.615665216921016</v>
      </c>
      <c r="U51" s="19">
        <f t="shared" si="9"/>
        <v>99.890130968333153</v>
      </c>
      <c r="V51" s="19">
        <f t="shared" si="9"/>
        <v>98.537044396545255</v>
      </c>
      <c r="X51" s="7" t="b">
        <f>+C51='[1]NCA RELEASES (2)'!F86+'[1]NCA RELEASES (2)'!F87</f>
        <v>1</v>
      </c>
      <c r="Y51" s="7" t="b">
        <f>+D51='[1]NCA RELEASES (2)'!J86+'[1]NCA RELEASES (2)'!J87</f>
        <v>1</v>
      </c>
      <c r="Z51" s="7" t="b">
        <f>+E51='[1]NCA RELEASES (2)'!N86+'[1]NCA RELEASES (2)'!N87</f>
        <v>1</v>
      </c>
      <c r="AA51" s="7" t="b">
        <f>+F51='[1]NCA RELEASES (2)'!R86+'[1]NCA RELEASES (2)'!R87</f>
        <v>1</v>
      </c>
      <c r="AB51" s="7" t="b">
        <f>+G51='[1]NCA RELEASES (2)'!Q44+'[1]NCA RELEASES (2)'!Q43</f>
        <v>1</v>
      </c>
      <c r="AC51" s="7" t="b">
        <f>+H51='[1]all(net trust &amp;WF) (2)'!F86+'[1]all(net trust &amp;WF) (2)'!F87</f>
        <v>1</v>
      </c>
      <c r="AD51" s="7" t="b">
        <f>+I51='[1]all(net trust &amp;WF) (2)'!J86+'[1]all(net trust &amp;WF) (2)'!J87</f>
        <v>1</v>
      </c>
      <c r="AE51" s="7" t="b">
        <f>+J51='[1]all(net trust &amp;WF) (2)'!N86+'[1]all(net trust &amp;WF) (2)'!N87</f>
        <v>1</v>
      </c>
      <c r="AF51" s="7" t="b">
        <f>+K51='[1]all(net trust &amp;WF) (2)'!R86+'[1]all(net trust &amp;WF) (2)'!R87</f>
        <v>1</v>
      </c>
      <c r="AG51" s="7" t="b">
        <f>+L51='[1]all(net trust &amp;WF) (2)'!Q43+'[1]all(net trust &amp;WF) (2)'!Q44</f>
        <v>1</v>
      </c>
    </row>
    <row r="52" spans="1:33" ht="25.5" customHeight="1" x14ac:dyDescent="0.2">
      <c r="B52" s="23" t="s">
        <v>74</v>
      </c>
      <c r="C52" s="13">
        <f>+'[1]NCA RELEASES (2)'!F87</f>
        <v>505732</v>
      </c>
      <c r="D52" s="13">
        <f>+'[1]NCA RELEASES (2)'!J87</f>
        <v>849782</v>
      </c>
      <c r="E52" s="13">
        <f>+'[1]NCA RELEASES (2)'!N87</f>
        <v>514776</v>
      </c>
      <c r="F52" s="13">
        <f>+'[1]NCA RELEASES (2)'!R87</f>
        <v>630423</v>
      </c>
      <c r="G52" s="13">
        <f>SUM(C52:F52)</f>
        <v>2500713</v>
      </c>
      <c r="H52" s="13">
        <f>+'[1]all(net trust &amp;WF) (2)'!F87</f>
        <v>505119</v>
      </c>
      <c r="I52" s="13">
        <f>+'[1]all(net trust &amp;WF) (2)'!J87</f>
        <v>850393</v>
      </c>
      <c r="J52" s="13">
        <f>+'[1]all(net trust &amp;WF) (2)'!N87</f>
        <v>514035</v>
      </c>
      <c r="K52" s="13">
        <f>+'[1]all(net trust &amp;WF) (2)'!R87</f>
        <v>631163</v>
      </c>
      <c r="L52" s="13">
        <f>SUM(H52:K52)</f>
        <v>2500710</v>
      </c>
      <c r="M52" s="13">
        <f t="shared" si="8"/>
        <v>613</v>
      </c>
      <c r="N52" s="13">
        <f t="shared" si="8"/>
        <v>-611</v>
      </c>
      <c r="O52" s="13">
        <f t="shared" si="8"/>
        <v>741</v>
      </c>
      <c r="P52" s="13">
        <f t="shared" si="8"/>
        <v>-740</v>
      </c>
      <c r="Q52" s="13">
        <f>SUM(M52:P52)</f>
        <v>3</v>
      </c>
      <c r="R52" s="19">
        <f t="shared" si="9"/>
        <v>99.878789556524012</v>
      </c>
      <c r="S52" s="19">
        <f t="shared" si="9"/>
        <v>100.07190079337995</v>
      </c>
      <c r="T52" s="19">
        <f t="shared" si="9"/>
        <v>99.856053895286493</v>
      </c>
      <c r="U52" s="19">
        <f t="shared" si="9"/>
        <v>100.11738150416467</v>
      </c>
      <c r="V52" s="19">
        <f t="shared" si="9"/>
        <v>99.999880034214243</v>
      </c>
      <c r="X52" s="7" t="b">
        <f>+C52='[1]NCA RELEASES (2)'!F87</f>
        <v>1</v>
      </c>
      <c r="Y52" s="7" t="b">
        <f>+D52='[1]NCA RELEASES (2)'!J87</f>
        <v>1</v>
      </c>
      <c r="Z52" s="7" t="b">
        <f>+E52='[1]NCA RELEASES (2)'!N87</f>
        <v>1</v>
      </c>
      <c r="AA52" s="7" t="b">
        <f>+F52='[1]NCA RELEASES (2)'!R87</f>
        <v>1</v>
      </c>
      <c r="AB52" s="7" t="b">
        <f>+G52='[1]NCA RELEASES (2)'!Q44</f>
        <v>1</v>
      </c>
      <c r="AC52" s="7" t="b">
        <f>+H52='[1]all(net trust &amp;WF) (2)'!F87</f>
        <v>1</v>
      </c>
      <c r="AD52" s="7" t="b">
        <f>+I52='[1]all(net trust &amp;WF) (2)'!J87</f>
        <v>1</v>
      </c>
      <c r="AE52" s="7" t="b">
        <f>+J52='[1]all(net trust &amp;WF) (2)'!N87</f>
        <v>1</v>
      </c>
      <c r="AF52" s="7" t="b">
        <f>+K52='[1]all(net trust &amp;WF) (2)'!R87</f>
        <v>1</v>
      </c>
      <c r="AG52" s="7" t="b">
        <f>+L52='[1]all(net trust &amp;WF) (2)'!Q44</f>
        <v>1</v>
      </c>
    </row>
    <row r="53" spans="1:33" x14ac:dyDescent="0.2">
      <c r="C53" s="13"/>
      <c r="D53" s="13"/>
      <c r="E53" s="13"/>
      <c r="F53" s="13"/>
      <c r="G53" s="13"/>
      <c r="H53" s="13"/>
      <c r="I53" s="13"/>
      <c r="J53" s="13"/>
      <c r="K53" s="13"/>
      <c r="L53" s="13"/>
      <c r="M53" s="13"/>
      <c r="N53" s="13"/>
      <c r="O53" s="13"/>
      <c r="P53" s="13"/>
      <c r="Q53" s="13"/>
      <c r="R53" s="24"/>
      <c r="S53" s="24"/>
      <c r="T53" s="24"/>
      <c r="U53" s="24"/>
      <c r="V53" s="24"/>
    </row>
    <row r="54" spans="1:33" x14ac:dyDescent="0.2">
      <c r="C54" s="13"/>
      <c r="D54" s="13"/>
      <c r="E54" s="13"/>
      <c r="F54" s="13"/>
      <c r="G54" s="13"/>
      <c r="H54" s="13"/>
      <c r="I54" s="13"/>
      <c r="J54" s="13"/>
      <c r="K54" s="13"/>
      <c r="L54" s="13"/>
      <c r="M54" s="13"/>
      <c r="N54" s="13"/>
      <c r="O54" s="13"/>
      <c r="P54" s="13"/>
      <c r="Q54" s="13"/>
      <c r="R54" s="24"/>
      <c r="S54" s="24"/>
      <c r="T54" s="24"/>
      <c r="U54" s="24"/>
      <c r="V54" s="24"/>
    </row>
    <row r="55" spans="1:33" x14ac:dyDescent="0.2">
      <c r="A55" s="25"/>
      <c r="B55" s="25"/>
      <c r="C55" s="26"/>
      <c r="D55" s="26"/>
      <c r="E55" s="26"/>
      <c r="F55" s="26"/>
      <c r="G55" s="26"/>
      <c r="H55" s="26"/>
      <c r="I55" s="26"/>
      <c r="J55" s="26"/>
      <c r="K55" s="26"/>
      <c r="L55" s="26"/>
      <c r="M55" s="26"/>
      <c r="N55" s="26"/>
      <c r="O55" s="26"/>
      <c r="P55" s="26"/>
      <c r="Q55" s="26"/>
      <c r="R55" s="27"/>
      <c r="S55" s="27"/>
      <c r="T55" s="27"/>
      <c r="U55" s="27"/>
      <c r="V55" s="27"/>
    </row>
    <row r="56" spans="1:33" x14ac:dyDescent="0.2">
      <c r="A56" s="28"/>
      <c r="B56" s="28"/>
      <c r="C56" s="29"/>
      <c r="D56" s="29"/>
      <c r="E56" s="29"/>
      <c r="F56" s="29"/>
      <c r="G56" s="29"/>
      <c r="H56" s="29"/>
      <c r="I56" s="29"/>
      <c r="J56" s="29"/>
      <c r="K56" s="29"/>
      <c r="L56" s="29"/>
      <c r="M56" s="29"/>
      <c r="N56" s="29"/>
      <c r="O56" s="29"/>
      <c r="P56" s="29"/>
      <c r="Q56" s="29"/>
      <c r="R56" s="30"/>
      <c r="S56" s="30"/>
      <c r="T56" s="30"/>
      <c r="U56" s="30"/>
      <c r="V56" s="30"/>
    </row>
    <row r="57" spans="1:33" ht="12.75" customHeight="1" x14ac:dyDescent="0.2">
      <c r="A57" s="28" t="s">
        <v>75</v>
      </c>
      <c r="B57" s="31" t="s">
        <v>76</v>
      </c>
      <c r="C57" s="31"/>
      <c r="D57" s="31"/>
      <c r="E57" s="31"/>
      <c r="F57" s="31"/>
      <c r="G57" s="29"/>
      <c r="H57" s="29"/>
      <c r="I57" s="29"/>
      <c r="J57" s="29"/>
      <c r="K57" s="29"/>
      <c r="L57" s="30"/>
      <c r="M57" s="30"/>
      <c r="N57" s="30"/>
    </row>
    <row r="58" spans="1:33" ht="12.75" customHeight="1" x14ac:dyDescent="0.2">
      <c r="A58" s="28" t="s">
        <v>77</v>
      </c>
      <c r="B58" s="31" t="s">
        <v>78</v>
      </c>
      <c r="C58" s="31"/>
      <c r="D58" s="31"/>
      <c r="E58" s="31"/>
      <c r="F58" s="31"/>
      <c r="G58" s="29"/>
      <c r="H58" s="29"/>
      <c r="I58" s="29"/>
      <c r="J58" s="29"/>
      <c r="K58" s="29"/>
      <c r="L58" s="30"/>
      <c r="M58" s="30"/>
      <c r="N58" s="30"/>
    </row>
    <row r="59" spans="1:33" x14ac:dyDescent="0.2">
      <c r="A59" s="28" t="s">
        <v>79</v>
      </c>
      <c r="B59" s="28" t="s">
        <v>80</v>
      </c>
      <c r="C59" s="29"/>
      <c r="D59" s="29"/>
      <c r="E59" s="29"/>
      <c r="F59" s="29"/>
      <c r="G59" s="29"/>
      <c r="H59" s="29"/>
      <c r="I59" s="29"/>
      <c r="J59" s="29"/>
      <c r="K59" s="29"/>
      <c r="L59" s="30"/>
      <c r="M59" s="30"/>
      <c r="N59" s="30"/>
    </row>
    <row r="60" spans="1:33" x14ac:dyDescent="0.2">
      <c r="A60" s="28" t="s">
        <v>81</v>
      </c>
      <c r="B60" s="28" t="s">
        <v>82</v>
      </c>
      <c r="C60" s="29"/>
      <c r="D60" s="29"/>
      <c r="E60" s="29"/>
      <c r="F60" s="29"/>
      <c r="G60" s="29"/>
      <c r="H60" s="29"/>
      <c r="I60" s="29"/>
      <c r="J60" s="29"/>
      <c r="K60" s="29"/>
      <c r="L60" s="30"/>
      <c r="M60" s="30"/>
      <c r="N60" s="30"/>
    </row>
    <row r="61" spans="1:33" x14ac:dyDescent="0.2">
      <c r="A61" s="28" t="s">
        <v>83</v>
      </c>
      <c r="B61" s="28" t="s">
        <v>84</v>
      </c>
      <c r="C61" s="29"/>
      <c r="D61" s="29"/>
      <c r="E61" s="29"/>
      <c r="F61" s="29"/>
      <c r="G61" s="29"/>
      <c r="H61" s="29"/>
      <c r="I61" s="29"/>
      <c r="J61" s="29"/>
      <c r="K61" s="29"/>
      <c r="L61" s="30"/>
      <c r="M61" s="30"/>
      <c r="N61" s="30"/>
    </row>
    <row r="62" spans="1:33" x14ac:dyDescent="0.2">
      <c r="A62" s="28" t="s">
        <v>85</v>
      </c>
      <c r="B62" s="28" t="s">
        <v>86</v>
      </c>
      <c r="C62" s="29"/>
      <c r="D62" s="29"/>
      <c r="E62" s="29"/>
      <c r="F62" s="29"/>
      <c r="G62" s="29"/>
      <c r="H62" s="29"/>
      <c r="I62" s="29"/>
      <c r="J62" s="29"/>
      <c r="K62" s="29"/>
      <c r="L62" s="30"/>
      <c r="M62" s="30"/>
      <c r="N62" s="30"/>
    </row>
    <row r="63" spans="1:33" x14ac:dyDescent="0.2">
      <c r="A63" s="28" t="s">
        <v>87</v>
      </c>
      <c r="B63" s="28" t="s">
        <v>88</v>
      </c>
      <c r="C63" s="29"/>
      <c r="D63" s="29"/>
      <c r="E63" s="29"/>
      <c r="F63" s="29"/>
      <c r="G63" s="29"/>
      <c r="H63" s="29"/>
      <c r="I63" s="29"/>
      <c r="J63" s="29"/>
      <c r="K63" s="29"/>
      <c r="L63" s="30"/>
      <c r="M63" s="30"/>
      <c r="N63" s="30"/>
    </row>
    <row r="64" spans="1:33" x14ac:dyDescent="0.2">
      <c r="A64" s="28" t="s">
        <v>89</v>
      </c>
      <c r="B64" s="28" t="s">
        <v>90</v>
      </c>
      <c r="C64" s="13"/>
      <c r="D64" s="13"/>
      <c r="E64" s="13"/>
      <c r="F64" s="13"/>
      <c r="G64" s="29"/>
      <c r="H64" s="29"/>
      <c r="I64" s="29"/>
      <c r="J64" s="29"/>
      <c r="K64" s="29"/>
      <c r="L64" s="30"/>
      <c r="M64" s="30"/>
      <c r="N64" s="30"/>
    </row>
    <row r="65" spans="1:17" x14ac:dyDescent="0.2">
      <c r="A65" s="28"/>
      <c r="B65" s="28"/>
      <c r="C65" s="13"/>
      <c r="D65" s="13"/>
      <c r="E65" s="13"/>
      <c r="F65" s="13"/>
      <c r="G65" s="13"/>
      <c r="H65" s="13"/>
      <c r="I65" s="13"/>
      <c r="J65" s="13"/>
      <c r="K65" s="13"/>
      <c r="L65" s="13"/>
      <c r="M65" s="13"/>
      <c r="N65" s="13"/>
      <c r="O65" s="13"/>
      <c r="P65" s="13"/>
      <c r="Q65" s="13"/>
    </row>
    <row r="66" spans="1:17" x14ac:dyDescent="0.2">
      <c r="C66" s="13">
        <f>+C8-'[1]NCA RELEASES (2)'!F89</f>
        <v>0</v>
      </c>
      <c r="D66" s="13">
        <f>+D8-'[1]NCA RELEASES (2)'!J89</f>
        <v>0</v>
      </c>
      <c r="E66" s="13">
        <f>+E8-'[1]NCA RELEASES (2)'!N89</f>
        <v>0</v>
      </c>
      <c r="F66" s="13">
        <f>+F8-'[1]NCA RELEASES (2)'!R89</f>
        <v>0</v>
      </c>
      <c r="G66" s="13">
        <f>+G8-'[1]NCA RELEASES (2)'!Q46</f>
        <v>0</v>
      </c>
      <c r="H66" s="13">
        <f>+H8-'[1]all(net trust &amp;WF) (2)'!F89</f>
        <v>0</v>
      </c>
      <c r="I66" s="13">
        <f>+I8-'[1]all(net trust &amp;WF) (2)'!J89</f>
        <v>0</v>
      </c>
      <c r="J66" s="13">
        <f>+J8-'[1]all(net trust &amp;WF) (2)'!N89</f>
        <v>0</v>
      </c>
      <c r="K66" s="13">
        <f>+K8-'[1]all(net trust &amp;WF) (2)'!R89</f>
        <v>0</v>
      </c>
      <c r="L66" s="13">
        <f>+L8-'[1]all(net trust &amp;WF) (2)'!Q46</f>
        <v>0</v>
      </c>
      <c r="M66" s="13"/>
      <c r="N66" s="13"/>
      <c r="O66" s="13"/>
      <c r="P66" s="13"/>
      <c r="Q66" s="13"/>
    </row>
    <row r="67" spans="1:17" x14ac:dyDescent="0.2">
      <c r="C67" s="13"/>
      <c r="D67" s="13"/>
      <c r="E67" s="13"/>
      <c r="F67" s="13"/>
      <c r="G67" s="13"/>
      <c r="H67" s="13"/>
      <c r="I67" s="13"/>
      <c r="J67" s="13"/>
      <c r="K67" s="13"/>
      <c r="L67" s="13"/>
      <c r="M67" s="13"/>
      <c r="N67" s="13"/>
      <c r="O67" s="13"/>
      <c r="P67" s="13"/>
      <c r="Q67" s="13"/>
    </row>
    <row r="68" spans="1:17" x14ac:dyDescent="0.2">
      <c r="C68" s="13"/>
      <c r="D68" s="13"/>
      <c r="E68" s="13"/>
      <c r="F68" s="13"/>
      <c r="G68" s="13"/>
      <c r="H68" s="13"/>
      <c r="I68" s="13"/>
      <c r="J68" s="13"/>
      <c r="K68" s="13"/>
      <c r="L68" s="13"/>
      <c r="M68" s="13"/>
      <c r="N68" s="13"/>
      <c r="O68" s="13"/>
      <c r="P68" s="13"/>
      <c r="Q68" s="13"/>
    </row>
    <row r="69" spans="1:17" x14ac:dyDescent="0.2">
      <c r="C69" s="13"/>
      <c r="D69" s="13"/>
      <c r="E69" s="13"/>
      <c r="F69" s="13"/>
      <c r="G69" s="13"/>
      <c r="H69" s="13"/>
      <c r="I69" s="13"/>
      <c r="J69" s="13"/>
      <c r="K69" s="13"/>
      <c r="L69" s="13"/>
      <c r="M69" s="13"/>
      <c r="N69" s="13"/>
      <c r="O69" s="13"/>
      <c r="P69" s="13"/>
      <c r="Q69" s="13"/>
    </row>
    <row r="70" spans="1:17" x14ac:dyDescent="0.2">
      <c r="C70" s="13"/>
      <c r="D70" s="13"/>
      <c r="E70" s="13"/>
      <c r="F70" s="13"/>
      <c r="G70" s="13"/>
      <c r="H70" s="13"/>
      <c r="I70" s="13"/>
      <c r="J70" s="13"/>
      <c r="K70" s="13"/>
      <c r="L70" s="13"/>
      <c r="M70" s="13"/>
      <c r="N70" s="13"/>
      <c r="O70" s="13"/>
      <c r="P70" s="13"/>
      <c r="Q70" s="13"/>
    </row>
    <row r="71" spans="1:17" x14ac:dyDescent="0.2">
      <c r="C71" s="13"/>
      <c r="D71" s="13"/>
      <c r="E71" s="13"/>
      <c r="F71" s="13"/>
      <c r="G71" s="13"/>
      <c r="H71" s="13"/>
      <c r="I71" s="13"/>
      <c r="J71" s="13"/>
      <c r="K71" s="13"/>
      <c r="L71" s="13"/>
      <c r="M71" s="13"/>
      <c r="N71" s="13"/>
      <c r="O71" s="13"/>
      <c r="P71" s="13"/>
      <c r="Q71" s="13"/>
    </row>
    <row r="72" spans="1:17" x14ac:dyDescent="0.2">
      <c r="C72" s="13"/>
      <c r="D72" s="13"/>
      <c r="E72" s="13"/>
      <c r="F72" s="13"/>
      <c r="G72" s="13"/>
      <c r="H72" s="13"/>
      <c r="I72" s="13"/>
      <c r="J72" s="13"/>
      <c r="K72" s="13"/>
      <c r="L72" s="13"/>
      <c r="M72" s="13"/>
      <c r="N72" s="13"/>
      <c r="O72" s="13"/>
      <c r="P72" s="13"/>
      <c r="Q72" s="13"/>
    </row>
    <row r="73" spans="1:17" x14ac:dyDescent="0.2">
      <c r="C73" s="13"/>
      <c r="D73" s="13"/>
      <c r="E73" s="13"/>
      <c r="F73" s="13"/>
      <c r="G73" s="13"/>
      <c r="H73" s="13"/>
      <c r="I73" s="13"/>
      <c r="J73" s="13"/>
      <c r="K73" s="13"/>
      <c r="L73" s="13"/>
      <c r="M73" s="13"/>
      <c r="N73" s="13"/>
      <c r="O73" s="13"/>
      <c r="P73" s="13"/>
      <c r="Q73" s="13"/>
    </row>
    <row r="74" spans="1:17" x14ac:dyDescent="0.2">
      <c r="C74" s="13"/>
      <c r="D74" s="13"/>
      <c r="E74" s="13"/>
      <c r="F74" s="13"/>
      <c r="G74" s="13"/>
      <c r="H74" s="13"/>
      <c r="I74" s="13"/>
      <c r="J74" s="13"/>
      <c r="K74" s="13"/>
      <c r="L74" s="13"/>
      <c r="M74" s="13"/>
      <c r="N74" s="13"/>
      <c r="O74" s="13"/>
      <c r="P74" s="13"/>
      <c r="Q74" s="13"/>
    </row>
    <row r="75" spans="1:17" x14ac:dyDescent="0.2">
      <c r="C75" s="13"/>
      <c r="D75" s="13"/>
      <c r="E75" s="13"/>
      <c r="F75" s="13"/>
      <c r="G75" s="13"/>
      <c r="H75" s="13"/>
      <c r="I75" s="13"/>
      <c r="J75" s="13"/>
      <c r="K75" s="13"/>
      <c r="L75" s="13"/>
      <c r="M75" s="13"/>
      <c r="N75" s="13"/>
      <c r="O75" s="13"/>
      <c r="P75" s="13"/>
      <c r="Q75" s="13"/>
    </row>
  </sheetData>
  <mergeCells count="5">
    <mergeCell ref="A5:B6"/>
    <mergeCell ref="C5:G5"/>
    <mergeCell ref="H5:L5"/>
    <mergeCell ref="M5:Q5"/>
    <mergeCell ref="R5:V5"/>
  </mergeCells>
  <pageMargins left="0.22" right="0.2" top="0.53" bottom="0.48" header="0.3" footer="0.17"/>
  <pageSetup paperSize="9" scale="5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8"/>
  <sheetViews>
    <sheetView view="pageBreakPreview" zoomScaleNormal="100" zoomScaleSheetLayoutView="100" workbookViewId="0">
      <pane xSplit="1" ySplit="7" topLeftCell="B278" activePane="bottomRight" state="frozen"/>
      <selection activeCell="L31" sqref="L31"/>
      <selection pane="topRight" activeCell="L31" sqref="L31"/>
      <selection pane="bottomLeft" activeCell="L31" sqref="L31"/>
      <selection pane="bottomRight" activeCell="L331" sqref="L331"/>
    </sheetView>
  </sheetViews>
  <sheetFormatPr defaultRowHeight="11.25" x14ac:dyDescent="0.2"/>
  <cols>
    <col min="1" max="1" width="30.28515625" style="105" customWidth="1"/>
    <col min="2" max="5" width="13.7109375" style="105" customWidth="1"/>
    <col min="6" max="6" width="12.42578125" style="105" customWidth="1"/>
    <col min="7" max="7" width="10.7109375" style="106" customWidth="1"/>
    <col min="8" max="8" width="9.5703125" style="107" customWidth="1"/>
    <col min="9" max="9" width="8.28515625" style="107" customWidth="1"/>
    <col min="10" max="10" width="10.7109375" style="107" bestFit="1" customWidth="1"/>
    <col min="11" max="16384" width="9.140625" style="107"/>
  </cols>
  <sheetData>
    <row r="1" spans="1:11" s="35" customFormat="1" ht="12.75" customHeight="1" x14ac:dyDescent="0.2">
      <c r="A1" s="32"/>
      <c r="B1" s="33"/>
      <c r="C1" s="33"/>
      <c r="D1" s="33"/>
      <c r="E1" s="33"/>
      <c r="F1" s="33"/>
      <c r="G1" s="33"/>
      <c r="H1" s="34"/>
    </row>
    <row r="2" spans="1:11" s="38" customFormat="1" ht="14.25" x14ac:dyDescent="0.3">
      <c r="A2" s="36" t="s">
        <v>91</v>
      </c>
      <c r="B2" s="37"/>
      <c r="C2" s="37"/>
      <c r="D2" s="37"/>
      <c r="E2" s="37"/>
      <c r="F2" s="37"/>
      <c r="G2" s="37"/>
      <c r="H2" s="37"/>
      <c r="K2" s="39"/>
    </row>
    <row r="3" spans="1:11" s="38" customFormat="1" x14ac:dyDescent="0.2">
      <c r="A3" s="40" t="s">
        <v>92</v>
      </c>
      <c r="B3" s="37"/>
      <c r="C3" s="37"/>
      <c r="D3" s="37"/>
      <c r="E3" s="37"/>
      <c r="F3" s="37"/>
      <c r="G3" s="37"/>
      <c r="H3" s="41"/>
    </row>
    <row r="4" spans="1:11" s="38" customFormat="1" x14ac:dyDescent="0.2">
      <c r="A4" s="42" t="s">
        <v>93</v>
      </c>
      <c r="B4" s="43"/>
      <c r="C4" s="43"/>
      <c r="D4" s="43"/>
      <c r="E4" s="43"/>
      <c r="F4" s="43"/>
      <c r="G4" s="43"/>
      <c r="H4" s="43"/>
    </row>
    <row r="5" spans="1:11" s="35" customFormat="1" ht="6" customHeight="1" x14ac:dyDescent="0.2">
      <c r="A5" s="44" t="s">
        <v>94</v>
      </c>
      <c r="B5" s="45"/>
      <c r="C5" s="46"/>
      <c r="D5" s="47"/>
      <c r="E5" s="48"/>
      <c r="F5" s="45"/>
      <c r="G5" s="48"/>
      <c r="H5" s="48"/>
    </row>
    <row r="6" spans="1:11" s="35" customFormat="1" ht="12.75" customHeight="1" x14ac:dyDescent="0.2">
      <c r="A6" s="49"/>
      <c r="B6" s="50" t="s">
        <v>95</v>
      </c>
      <c r="C6" s="51" t="s">
        <v>96</v>
      </c>
      <c r="D6" s="52"/>
      <c r="E6" s="53"/>
      <c r="F6" s="54" t="s">
        <v>97</v>
      </c>
      <c r="G6" s="55" t="s">
        <v>98</v>
      </c>
      <c r="H6" s="56" t="s">
        <v>99</v>
      </c>
    </row>
    <row r="7" spans="1:11" s="35" customFormat="1" ht="46.5" customHeight="1" x14ac:dyDescent="0.2">
      <c r="A7" s="57"/>
      <c r="B7" s="58"/>
      <c r="C7" s="59" t="s">
        <v>100</v>
      </c>
      <c r="D7" s="59" t="s">
        <v>101</v>
      </c>
      <c r="E7" s="59" t="s">
        <v>102</v>
      </c>
      <c r="F7" s="60"/>
      <c r="G7" s="61"/>
      <c r="H7" s="62"/>
    </row>
    <row r="8" spans="1:11" s="65" customFormat="1" x14ac:dyDescent="0.2">
      <c r="A8" s="63"/>
      <c r="B8" s="64"/>
      <c r="C8" s="64"/>
      <c r="D8" s="64"/>
      <c r="E8" s="64"/>
      <c r="F8" s="64"/>
      <c r="G8" s="64"/>
      <c r="H8" s="64"/>
    </row>
    <row r="9" spans="1:11" s="65" customFormat="1" ht="13.5" x14ac:dyDescent="0.2">
      <c r="A9" s="66" t="s">
        <v>103</v>
      </c>
      <c r="B9" s="64"/>
      <c r="C9" s="64"/>
      <c r="D9" s="64"/>
      <c r="E9" s="64"/>
      <c r="F9" s="64"/>
      <c r="G9" s="64"/>
      <c r="H9" s="64"/>
    </row>
    <row r="10" spans="1:11" s="65" customFormat="1" ht="11.25" customHeight="1" x14ac:dyDescent="0.2">
      <c r="A10" s="67" t="s">
        <v>104</v>
      </c>
      <c r="B10" s="68">
        <f t="shared" ref="B10:G10" si="0">SUM(B11:B15)</f>
        <v>12903201</v>
      </c>
      <c r="C10" s="68">
        <f t="shared" si="0"/>
        <v>11338454</v>
      </c>
      <c r="D10" s="68">
        <f t="shared" si="0"/>
        <v>369142</v>
      </c>
      <c r="E10" s="68">
        <f t="shared" si="0"/>
        <v>11707596</v>
      </c>
      <c r="F10" s="68">
        <f t="shared" si="0"/>
        <v>1195605</v>
      </c>
      <c r="G10" s="68">
        <f t="shared" si="0"/>
        <v>1564747</v>
      </c>
      <c r="H10" s="69">
        <f t="shared" ref="H10:H15" si="1">E10/B10*100</f>
        <v>90.734043436198505</v>
      </c>
    </row>
    <row r="11" spans="1:11" s="65" customFormat="1" ht="11.25" customHeight="1" x14ac:dyDescent="0.2">
      <c r="A11" s="70" t="s">
        <v>105</v>
      </c>
      <c r="B11" s="71">
        <f>+'[2]By Agency-SUM (C)'!B11</f>
        <v>3869607</v>
      </c>
      <c r="C11" s="71">
        <f>+'[2]By Agency-SUM (C)'!C11</f>
        <v>3096120</v>
      </c>
      <c r="D11" s="71">
        <f>+'[2]By Agency-SUM (C)'!D11</f>
        <v>55897</v>
      </c>
      <c r="E11" s="71">
        <f>SUM(C11:D11)</f>
        <v>3152017</v>
      </c>
      <c r="F11" s="71">
        <f>B11-E11</f>
        <v>717590</v>
      </c>
      <c r="G11" s="71">
        <f>B11-C11</f>
        <v>773487</v>
      </c>
      <c r="H11" s="72">
        <f t="shared" si="1"/>
        <v>81.455739562182927</v>
      </c>
    </row>
    <row r="12" spans="1:11" s="65" customFormat="1" ht="11.25" customHeight="1" x14ac:dyDescent="0.2">
      <c r="A12" s="73" t="s">
        <v>106</v>
      </c>
      <c r="B12" s="71">
        <f>+'[2]By Agency-SUM (C)'!B12</f>
        <v>110955</v>
      </c>
      <c r="C12" s="71">
        <f>+'[2]By Agency-SUM (C)'!C12</f>
        <v>97303</v>
      </c>
      <c r="D12" s="71">
        <f>+'[2]By Agency-SUM (C)'!D12</f>
        <v>183</v>
      </c>
      <c r="E12" s="71">
        <f>SUM(C12:D12)</f>
        <v>97486</v>
      </c>
      <c r="F12" s="71">
        <f>B12-E12</f>
        <v>13469</v>
      </c>
      <c r="G12" s="71">
        <f>B12-C12</f>
        <v>13652</v>
      </c>
      <c r="H12" s="72">
        <f t="shared" si="1"/>
        <v>87.860844486503538</v>
      </c>
    </row>
    <row r="13" spans="1:11" s="65" customFormat="1" ht="11.25" customHeight="1" x14ac:dyDescent="0.2">
      <c r="A13" s="70" t="s">
        <v>107</v>
      </c>
      <c r="B13" s="71">
        <f>+'[2]By Agency-SUM (C)'!B13</f>
        <v>541054</v>
      </c>
      <c r="C13" s="71">
        <f>+'[2]By Agency-SUM (C)'!C13</f>
        <v>450567</v>
      </c>
      <c r="D13" s="71">
        <f>+'[2]By Agency-SUM (C)'!D13</f>
        <v>35469</v>
      </c>
      <c r="E13" s="71">
        <f>SUM(C13:D13)</f>
        <v>486036</v>
      </c>
      <c r="F13" s="71">
        <f>B13-E13</f>
        <v>55018</v>
      </c>
      <c r="G13" s="71">
        <f>B13-C13</f>
        <v>90487</v>
      </c>
      <c r="H13" s="72">
        <f t="shared" si="1"/>
        <v>89.831329220373561</v>
      </c>
    </row>
    <row r="14" spans="1:11" s="65" customFormat="1" ht="11.25" customHeight="1" x14ac:dyDescent="0.2">
      <c r="A14" s="70" t="s">
        <v>108</v>
      </c>
      <c r="B14" s="71">
        <f>+'[2]By Agency-SUM (C)'!B14</f>
        <v>8231204</v>
      </c>
      <c r="C14" s="71">
        <f>+'[2]By Agency-SUM (C)'!C14</f>
        <v>7548445</v>
      </c>
      <c r="D14" s="71">
        <f>+'[2]By Agency-SUM (C)'!D14</f>
        <v>276137</v>
      </c>
      <c r="E14" s="71">
        <f>SUM(C14:D14)</f>
        <v>7824582</v>
      </c>
      <c r="F14" s="71">
        <f>B14-E14</f>
        <v>406622</v>
      </c>
      <c r="G14" s="71">
        <f>B14-C14</f>
        <v>682759</v>
      </c>
      <c r="H14" s="72">
        <f t="shared" si="1"/>
        <v>95.059993653419355</v>
      </c>
    </row>
    <row r="15" spans="1:11" s="65" customFormat="1" ht="11.25" customHeight="1" x14ac:dyDescent="0.2">
      <c r="A15" s="70" t="s">
        <v>109</v>
      </c>
      <c r="B15" s="71">
        <f>+'[2]By Agency-SUM (C)'!B15</f>
        <v>150381</v>
      </c>
      <c r="C15" s="71">
        <f>+'[2]By Agency-SUM (C)'!C15</f>
        <v>146019</v>
      </c>
      <c r="D15" s="71">
        <f>+'[2]By Agency-SUM (C)'!D15</f>
        <v>1456</v>
      </c>
      <c r="E15" s="71">
        <f>SUM(C15:D15)</f>
        <v>147475</v>
      </c>
      <c r="F15" s="71">
        <f>B15-E15</f>
        <v>2906</v>
      </c>
      <c r="G15" s="71">
        <f>B15-C15</f>
        <v>4362</v>
      </c>
      <c r="H15" s="72">
        <f t="shared" si="1"/>
        <v>98.067575026100371</v>
      </c>
    </row>
    <row r="16" spans="1:11" s="65" customFormat="1" ht="11.25" customHeight="1" x14ac:dyDescent="0.2">
      <c r="B16" s="64"/>
      <c r="C16" s="64"/>
      <c r="D16" s="64"/>
      <c r="E16" s="64"/>
      <c r="F16" s="64"/>
      <c r="G16" s="64"/>
      <c r="H16" s="69"/>
    </row>
    <row r="17" spans="1:8" s="65" customFormat="1" ht="11.25" customHeight="1" x14ac:dyDescent="0.2">
      <c r="A17" s="67" t="s">
        <v>110</v>
      </c>
      <c r="B17" s="74">
        <f t="shared" ref="B17:H17" si="2">+B18</f>
        <v>10213701</v>
      </c>
      <c r="C17" s="74">
        <f t="shared" si="2"/>
        <v>7124785</v>
      </c>
      <c r="D17" s="74">
        <f t="shared" si="2"/>
        <v>267964</v>
      </c>
      <c r="E17" s="74">
        <f t="shared" si="2"/>
        <v>7392749</v>
      </c>
      <c r="F17" s="74">
        <f t="shared" si="2"/>
        <v>2820952</v>
      </c>
      <c r="G17" s="74">
        <f t="shared" si="2"/>
        <v>3088916</v>
      </c>
      <c r="H17" s="69">
        <f t="shared" si="2"/>
        <v>72.380707052223286</v>
      </c>
    </row>
    <row r="18" spans="1:8" s="65" customFormat="1" ht="11.25" customHeight="1" x14ac:dyDescent="0.2">
      <c r="A18" s="70" t="s">
        <v>111</v>
      </c>
      <c r="B18" s="71">
        <f>+'[2]By Agency-SUM (C)'!B18</f>
        <v>10213701</v>
      </c>
      <c r="C18" s="71">
        <f>+'[2]By Agency-SUM (C)'!C18</f>
        <v>7124785</v>
      </c>
      <c r="D18" s="71">
        <f>+'[2]By Agency-SUM (C)'!D18</f>
        <v>267964</v>
      </c>
      <c r="E18" s="71">
        <f>SUM(C18:D18)</f>
        <v>7392749</v>
      </c>
      <c r="F18" s="71">
        <f>B18-E18</f>
        <v>2820952</v>
      </c>
      <c r="G18" s="71">
        <f>B18-C18</f>
        <v>3088916</v>
      </c>
      <c r="H18" s="72">
        <f>E18/B18*100</f>
        <v>72.380707052223286</v>
      </c>
    </row>
    <row r="19" spans="1:8" s="65" customFormat="1" ht="11.25" customHeight="1" x14ac:dyDescent="0.2">
      <c r="A19" s="70"/>
      <c r="B19" s="64"/>
      <c r="C19" s="64"/>
      <c r="D19" s="64"/>
      <c r="E19" s="64"/>
      <c r="F19" s="64"/>
      <c r="G19" s="64"/>
      <c r="H19" s="69"/>
    </row>
    <row r="20" spans="1:8" s="65" customFormat="1" ht="11.25" customHeight="1" x14ac:dyDescent="0.2">
      <c r="A20" s="67" t="s">
        <v>112</v>
      </c>
      <c r="B20" s="74">
        <f t="shared" ref="B20:H20" si="3">+B21</f>
        <v>227832</v>
      </c>
      <c r="C20" s="74">
        <f t="shared" si="3"/>
        <v>222593</v>
      </c>
      <c r="D20" s="74">
        <f t="shared" si="3"/>
        <v>3505</v>
      </c>
      <c r="E20" s="74">
        <f t="shared" si="3"/>
        <v>226098</v>
      </c>
      <c r="F20" s="74">
        <f t="shared" si="3"/>
        <v>1734</v>
      </c>
      <c r="G20" s="74">
        <f t="shared" si="3"/>
        <v>5239</v>
      </c>
      <c r="H20" s="69">
        <f t="shared" si="3"/>
        <v>99.238912883177079</v>
      </c>
    </row>
    <row r="21" spans="1:8" s="65" customFormat="1" ht="11.25" customHeight="1" x14ac:dyDescent="0.2">
      <c r="A21" s="70" t="s">
        <v>113</v>
      </c>
      <c r="B21" s="71">
        <f>+'[2]By Agency-SUM (C)'!B21</f>
        <v>227832</v>
      </c>
      <c r="C21" s="71">
        <f>+'[2]By Agency-SUM (C)'!C21</f>
        <v>222593</v>
      </c>
      <c r="D21" s="71">
        <f>+'[2]By Agency-SUM (C)'!D21</f>
        <v>3505</v>
      </c>
      <c r="E21" s="71">
        <f>SUM(C21:D21)</f>
        <v>226098</v>
      </c>
      <c r="F21" s="71">
        <f>B21-E21</f>
        <v>1734</v>
      </c>
      <c r="G21" s="71">
        <f>B21-C21</f>
        <v>5239</v>
      </c>
      <c r="H21" s="72">
        <f>E21/B21*100</f>
        <v>99.238912883177079</v>
      </c>
    </row>
    <row r="22" spans="1:8" s="65" customFormat="1" ht="11.25" customHeight="1" x14ac:dyDescent="0.2">
      <c r="A22" s="70"/>
      <c r="B22" s="64"/>
      <c r="C22" s="64"/>
      <c r="D22" s="64"/>
      <c r="E22" s="64"/>
      <c r="F22" s="64"/>
      <c r="G22" s="64"/>
      <c r="H22" s="69"/>
    </row>
    <row r="23" spans="1:8" s="65" customFormat="1" ht="11.25" customHeight="1" x14ac:dyDescent="0.2">
      <c r="A23" s="67" t="s">
        <v>114</v>
      </c>
      <c r="B23" s="74">
        <f t="shared" ref="B23:H23" si="4">+B24</f>
        <v>12432785</v>
      </c>
      <c r="C23" s="74">
        <f t="shared" si="4"/>
        <v>7576241</v>
      </c>
      <c r="D23" s="74">
        <f t="shared" si="4"/>
        <v>231180</v>
      </c>
      <c r="E23" s="74">
        <f t="shared" si="4"/>
        <v>7807421</v>
      </c>
      <c r="F23" s="74">
        <f t="shared" si="4"/>
        <v>4625364</v>
      </c>
      <c r="G23" s="74">
        <f t="shared" si="4"/>
        <v>4856544</v>
      </c>
      <c r="H23" s="69">
        <f t="shared" si="4"/>
        <v>62.797040244804357</v>
      </c>
    </row>
    <row r="24" spans="1:8" s="65" customFormat="1" ht="11.25" customHeight="1" x14ac:dyDescent="0.2">
      <c r="A24" s="70" t="s">
        <v>115</v>
      </c>
      <c r="B24" s="71">
        <f>+'[2]By Agency-SUM (C)'!B24</f>
        <v>12432785</v>
      </c>
      <c r="C24" s="71">
        <f>+'[2]By Agency-SUM (C)'!C24</f>
        <v>7576241</v>
      </c>
      <c r="D24" s="71">
        <f>+'[2]By Agency-SUM (C)'!D24</f>
        <v>231180</v>
      </c>
      <c r="E24" s="71">
        <f>SUM(C24:D24)</f>
        <v>7807421</v>
      </c>
      <c r="F24" s="71">
        <f>B24-E24</f>
        <v>4625364</v>
      </c>
      <c r="G24" s="71">
        <f>B24-C24</f>
        <v>4856544</v>
      </c>
      <c r="H24" s="72">
        <f>E24/B24*100</f>
        <v>62.797040244804357</v>
      </c>
    </row>
    <row r="25" spans="1:8" s="65" customFormat="1" ht="11.25" customHeight="1" x14ac:dyDescent="0.2">
      <c r="A25" s="70"/>
      <c r="B25" s="64"/>
      <c r="C25" s="64"/>
      <c r="D25" s="64"/>
      <c r="E25" s="64"/>
      <c r="F25" s="64"/>
      <c r="G25" s="64"/>
      <c r="H25" s="69"/>
    </row>
    <row r="26" spans="1:8" s="65" customFormat="1" ht="11.25" customHeight="1" x14ac:dyDescent="0.2">
      <c r="A26" s="67" t="s">
        <v>116</v>
      </c>
      <c r="B26" s="68">
        <f t="shared" ref="B26:G26" si="5">SUM(B27:B37)</f>
        <v>38608193</v>
      </c>
      <c r="C26" s="68">
        <f t="shared" si="5"/>
        <v>31460880</v>
      </c>
      <c r="D26" s="68">
        <f t="shared" si="5"/>
        <v>1704492</v>
      </c>
      <c r="E26" s="68">
        <f t="shared" si="5"/>
        <v>33165372</v>
      </c>
      <c r="F26" s="68">
        <f t="shared" si="5"/>
        <v>5442821</v>
      </c>
      <c r="G26" s="68">
        <f t="shared" si="5"/>
        <v>7147313</v>
      </c>
      <c r="H26" s="69">
        <f t="shared" ref="H26:H36" si="6">E26/B26*100</f>
        <v>85.90241972733611</v>
      </c>
    </row>
    <row r="27" spans="1:8" s="65" customFormat="1" ht="11.25" customHeight="1" x14ac:dyDescent="0.2">
      <c r="A27" s="70" t="s">
        <v>115</v>
      </c>
      <c r="B27" s="71">
        <f>+'[2]By Agency-SUM (C)'!B27</f>
        <v>28444149</v>
      </c>
      <c r="C27" s="71">
        <f>+'[2]By Agency-SUM (C)'!C27</f>
        <v>23446882</v>
      </c>
      <c r="D27" s="71">
        <f>+'[2]By Agency-SUM (C)'!D27</f>
        <v>1320497</v>
      </c>
      <c r="E27" s="71">
        <f t="shared" ref="E27:E36" si="7">SUM(C27:D27)</f>
        <v>24767379</v>
      </c>
      <c r="F27" s="71">
        <f t="shared" ref="F27:F36" si="8">B27-E27</f>
        <v>3676770</v>
      </c>
      <c r="G27" s="71">
        <f t="shared" ref="G27:G36" si="9">B27-C27</f>
        <v>4997267</v>
      </c>
      <c r="H27" s="72">
        <f t="shared" si="6"/>
        <v>87.07372120712769</v>
      </c>
    </row>
    <row r="28" spans="1:8" s="65" customFormat="1" ht="11.25" customHeight="1" x14ac:dyDescent="0.2">
      <c r="A28" s="70" t="s">
        <v>117</v>
      </c>
      <c r="B28" s="71">
        <f>+'[2]By Agency-SUM (C)'!B28</f>
        <v>2045257</v>
      </c>
      <c r="C28" s="71">
        <f>+'[2]By Agency-SUM (C)'!C28</f>
        <v>1390794</v>
      </c>
      <c r="D28" s="71">
        <f>+'[2]By Agency-SUM (C)'!D28</f>
        <v>836</v>
      </c>
      <c r="E28" s="71">
        <f t="shared" si="7"/>
        <v>1391630</v>
      </c>
      <c r="F28" s="71">
        <f t="shared" si="8"/>
        <v>653627</v>
      </c>
      <c r="G28" s="71">
        <f t="shared" si="9"/>
        <v>654463</v>
      </c>
      <c r="H28" s="72">
        <f t="shared" si="6"/>
        <v>68.041815771807649</v>
      </c>
    </row>
    <row r="29" spans="1:8" s="65" customFormat="1" ht="11.25" customHeight="1" x14ac:dyDescent="0.2">
      <c r="A29" s="70" t="s">
        <v>118</v>
      </c>
      <c r="B29" s="71">
        <f>+'[2]By Agency-SUM (C)'!B29</f>
        <v>6582687</v>
      </c>
      <c r="C29" s="71">
        <f>+'[2]By Agency-SUM (C)'!C29</f>
        <v>5341093</v>
      </c>
      <c r="D29" s="71">
        <f>+'[2]By Agency-SUM (C)'!D29</f>
        <v>352097</v>
      </c>
      <c r="E29" s="71">
        <f t="shared" si="7"/>
        <v>5693190</v>
      </c>
      <c r="F29" s="71">
        <f t="shared" si="8"/>
        <v>889497</v>
      </c>
      <c r="G29" s="71">
        <f t="shared" si="9"/>
        <v>1241594</v>
      </c>
      <c r="H29" s="72">
        <f t="shared" si="6"/>
        <v>86.487326527905708</v>
      </c>
    </row>
    <row r="30" spans="1:8" s="65" customFormat="1" ht="11.25" hidden="1" customHeight="1" x14ac:dyDescent="0.2">
      <c r="A30" s="70" t="s">
        <v>119</v>
      </c>
      <c r="B30" s="71">
        <f>+'[2]By Agency-SUM (C)'!B30</f>
        <v>0</v>
      </c>
      <c r="C30" s="71">
        <f>+'[2]By Agency-SUM (C)'!C30</f>
        <v>0</v>
      </c>
      <c r="D30" s="71">
        <f>+'[2]By Agency-SUM (C)'!D30</f>
        <v>0</v>
      </c>
      <c r="E30" s="71">
        <f t="shared" si="7"/>
        <v>0</v>
      </c>
      <c r="F30" s="71">
        <f t="shared" si="8"/>
        <v>0</v>
      </c>
      <c r="G30" s="71">
        <f t="shared" si="9"/>
        <v>0</v>
      </c>
      <c r="H30" s="72" t="e">
        <f t="shared" si="6"/>
        <v>#DIV/0!</v>
      </c>
    </row>
    <row r="31" spans="1:8" s="65" customFormat="1" ht="11.25" customHeight="1" x14ac:dyDescent="0.2">
      <c r="A31" s="70" t="s">
        <v>120</v>
      </c>
      <c r="B31" s="71">
        <f>+'[2]By Agency-SUM (C)'!B31</f>
        <v>351951</v>
      </c>
      <c r="C31" s="71">
        <f>+'[2]By Agency-SUM (C)'!C31</f>
        <v>242372</v>
      </c>
      <c r="D31" s="71">
        <f>+'[2]By Agency-SUM (C)'!D31</f>
        <v>392</v>
      </c>
      <c r="E31" s="71">
        <f t="shared" si="7"/>
        <v>242764</v>
      </c>
      <c r="F31" s="71">
        <f t="shared" si="8"/>
        <v>109187</v>
      </c>
      <c r="G31" s="71">
        <f t="shared" si="9"/>
        <v>109579</v>
      </c>
      <c r="H31" s="72">
        <f t="shared" si="6"/>
        <v>68.976647317382245</v>
      </c>
    </row>
    <row r="32" spans="1:8" s="65" customFormat="1" ht="11.25" hidden="1" customHeight="1" x14ac:dyDescent="0.2">
      <c r="A32" s="70" t="s">
        <v>121</v>
      </c>
      <c r="B32" s="71">
        <f>+'[2]By Agency-SUM (C)'!B32</f>
        <v>0</v>
      </c>
      <c r="C32" s="71">
        <f>+'[2]By Agency-SUM (C)'!C32</f>
        <v>0</v>
      </c>
      <c r="D32" s="71">
        <f>+'[2]By Agency-SUM (C)'!D32</f>
        <v>0</v>
      </c>
      <c r="E32" s="71">
        <f t="shared" si="7"/>
        <v>0</v>
      </c>
      <c r="F32" s="71">
        <f t="shared" si="8"/>
        <v>0</v>
      </c>
      <c r="G32" s="71">
        <f t="shared" si="9"/>
        <v>0</v>
      </c>
      <c r="H32" s="72" t="e">
        <f t="shared" si="6"/>
        <v>#DIV/0!</v>
      </c>
    </row>
    <row r="33" spans="1:8" s="65" customFormat="1" ht="11.25" hidden="1" customHeight="1" x14ac:dyDescent="0.2">
      <c r="A33" s="70" t="s">
        <v>122</v>
      </c>
      <c r="B33" s="71">
        <f>+'[2]By Agency-SUM (C)'!B33</f>
        <v>0</v>
      </c>
      <c r="C33" s="71">
        <f>+'[2]By Agency-SUM (C)'!C33</f>
        <v>0</v>
      </c>
      <c r="D33" s="71">
        <f>+'[2]By Agency-SUM (C)'!D33</f>
        <v>0</v>
      </c>
      <c r="E33" s="71">
        <f t="shared" si="7"/>
        <v>0</v>
      </c>
      <c r="F33" s="71">
        <f t="shared" si="8"/>
        <v>0</v>
      </c>
      <c r="G33" s="71">
        <f t="shared" si="9"/>
        <v>0</v>
      </c>
      <c r="H33" s="72" t="e">
        <f t="shared" si="6"/>
        <v>#DIV/0!</v>
      </c>
    </row>
    <row r="34" spans="1:8" s="65" customFormat="1" ht="11.25" customHeight="1" x14ac:dyDescent="0.2">
      <c r="A34" s="70" t="s">
        <v>123</v>
      </c>
      <c r="B34" s="71">
        <f>+'[2]By Agency-SUM (C)'!B34</f>
        <v>350569</v>
      </c>
      <c r="C34" s="71">
        <f>+'[2]By Agency-SUM (C)'!C34</f>
        <v>312961</v>
      </c>
      <c r="D34" s="71">
        <f>+'[2]By Agency-SUM (C)'!D34</f>
        <v>681</v>
      </c>
      <c r="E34" s="71">
        <f t="shared" si="7"/>
        <v>313642</v>
      </c>
      <c r="F34" s="71">
        <f t="shared" si="8"/>
        <v>36927</v>
      </c>
      <c r="G34" s="71">
        <f t="shared" si="9"/>
        <v>37608</v>
      </c>
      <c r="H34" s="72">
        <f t="shared" si="6"/>
        <v>89.466552946780808</v>
      </c>
    </row>
    <row r="35" spans="1:8" s="65" customFormat="1" ht="11.25" customHeight="1" x14ac:dyDescent="0.2">
      <c r="A35" s="70" t="s">
        <v>124</v>
      </c>
      <c r="B35" s="71">
        <f>+'[2]By Agency-SUM (C)'!B35</f>
        <v>453673</v>
      </c>
      <c r="C35" s="71">
        <f>+'[2]By Agency-SUM (C)'!C35</f>
        <v>406081</v>
      </c>
      <c r="D35" s="71">
        <f>+'[2]By Agency-SUM (C)'!D35</f>
        <v>2897</v>
      </c>
      <c r="E35" s="71">
        <f t="shared" si="7"/>
        <v>408978</v>
      </c>
      <c r="F35" s="71">
        <f t="shared" si="8"/>
        <v>44695</v>
      </c>
      <c r="G35" s="71">
        <f t="shared" si="9"/>
        <v>47592</v>
      </c>
      <c r="H35" s="72">
        <f t="shared" si="6"/>
        <v>90.148190436724249</v>
      </c>
    </row>
    <row r="36" spans="1:8" s="65" customFormat="1" ht="11.25" customHeight="1" x14ac:dyDescent="0.2">
      <c r="A36" s="70" t="s">
        <v>125</v>
      </c>
      <c r="B36" s="71">
        <f>+'[2]By Agency-SUM (C)'!B36</f>
        <v>193732</v>
      </c>
      <c r="C36" s="71">
        <f>+'[2]By Agency-SUM (C)'!C36</f>
        <v>176714</v>
      </c>
      <c r="D36" s="71">
        <f>+'[2]By Agency-SUM (C)'!D36</f>
        <v>14721</v>
      </c>
      <c r="E36" s="71">
        <f t="shared" si="7"/>
        <v>191435</v>
      </c>
      <c r="F36" s="71">
        <f t="shared" si="8"/>
        <v>2297</v>
      </c>
      <c r="G36" s="71">
        <f t="shared" si="9"/>
        <v>17018</v>
      </c>
      <c r="H36" s="72">
        <f t="shared" si="6"/>
        <v>98.814341461400289</v>
      </c>
    </row>
    <row r="37" spans="1:8" s="65" customFormat="1" ht="11.25" customHeight="1" x14ac:dyDescent="0.2">
      <c r="A37" s="70" t="s">
        <v>126</v>
      </c>
      <c r="B37" s="71">
        <f>+'[2]By Agency-SUM (C)'!B37</f>
        <v>186175</v>
      </c>
      <c r="C37" s="71">
        <f>+'[2]By Agency-SUM (C)'!C37</f>
        <v>143983</v>
      </c>
      <c r="D37" s="71">
        <f>+'[2]By Agency-SUM (C)'!D37</f>
        <v>12371</v>
      </c>
      <c r="E37" s="71">
        <f>SUM(C37:D37)</f>
        <v>156354</v>
      </c>
      <c r="F37" s="71">
        <f>B37-E37</f>
        <v>29821</v>
      </c>
      <c r="G37" s="71">
        <f>B37-C37</f>
        <v>42192</v>
      </c>
      <c r="H37" s="72">
        <f>E37/B37*100</f>
        <v>83.982274741506643</v>
      </c>
    </row>
    <row r="38" spans="1:8" s="65" customFormat="1" ht="11.25" customHeight="1" x14ac:dyDescent="0.2">
      <c r="A38" s="70"/>
      <c r="B38" s="64"/>
      <c r="C38" s="64"/>
      <c r="D38" s="64"/>
      <c r="E38" s="64"/>
      <c r="F38" s="64"/>
      <c r="G38" s="64"/>
      <c r="H38" s="69"/>
    </row>
    <row r="39" spans="1:8" s="65" customFormat="1" ht="11.25" customHeight="1" x14ac:dyDescent="0.2">
      <c r="A39" s="67" t="s">
        <v>127</v>
      </c>
      <c r="B39" s="74">
        <f t="shared" ref="B39:G39" si="10">+B40+B41</f>
        <v>3134278</v>
      </c>
      <c r="C39" s="74">
        <f t="shared" si="10"/>
        <v>2593464</v>
      </c>
      <c r="D39" s="74">
        <f t="shared" si="10"/>
        <v>116320</v>
      </c>
      <c r="E39" s="74">
        <f t="shared" si="10"/>
        <v>2709784</v>
      </c>
      <c r="F39" s="74">
        <f t="shared" si="10"/>
        <v>424494</v>
      </c>
      <c r="G39" s="74">
        <f t="shared" si="10"/>
        <v>540814</v>
      </c>
      <c r="H39" s="69">
        <f>E39/B39*100</f>
        <v>86.456402399531882</v>
      </c>
    </row>
    <row r="40" spans="1:8" s="65" customFormat="1" ht="11.25" customHeight="1" x14ac:dyDescent="0.2">
      <c r="A40" s="70" t="s">
        <v>128</v>
      </c>
      <c r="B40" s="71">
        <f>+'[2]By Agency-SUM (C)'!B40</f>
        <v>3096533</v>
      </c>
      <c r="C40" s="71">
        <f>+'[2]By Agency-SUM (C)'!C40</f>
        <v>2561321</v>
      </c>
      <c r="D40" s="71">
        <f>+'[2]By Agency-SUM (C)'!D40</f>
        <v>115651</v>
      </c>
      <c r="E40" s="71">
        <f>SUM(C40:D40)</f>
        <v>2676972</v>
      </c>
      <c r="F40" s="71">
        <f>B40-E40</f>
        <v>419561</v>
      </c>
      <c r="G40" s="71">
        <f>B40-C40</f>
        <v>535212</v>
      </c>
      <c r="H40" s="72">
        <f>E40/B40*100</f>
        <v>86.45062074261763</v>
      </c>
    </row>
    <row r="41" spans="1:8" s="65" customFormat="1" ht="11.25" customHeight="1" x14ac:dyDescent="0.2">
      <c r="A41" s="70" t="s">
        <v>129</v>
      </c>
      <c r="B41" s="71">
        <f>+'[2]By Agency-SUM (C)'!B41</f>
        <v>37745</v>
      </c>
      <c r="C41" s="71">
        <f>+'[2]By Agency-SUM (C)'!C41</f>
        <v>32143</v>
      </c>
      <c r="D41" s="71">
        <f>+'[2]By Agency-SUM (C)'!D41</f>
        <v>669</v>
      </c>
      <c r="E41" s="71">
        <f>SUM(C41:D41)</f>
        <v>32812</v>
      </c>
      <c r="F41" s="71">
        <f>B41-E41</f>
        <v>4933</v>
      </c>
      <c r="G41" s="71">
        <f>B41-C41</f>
        <v>5602</v>
      </c>
      <c r="H41" s="72">
        <f>E41/B41*100</f>
        <v>86.930719300569621</v>
      </c>
    </row>
    <row r="42" spans="1:8" s="65" customFormat="1" ht="11.25" customHeight="1" x14ac:dyDescent="0.2">
      <c r="A42" s="70"/>
      <c r="B42" s="64"/>
      <c r="C42" s="64"/>
      <c r="D42" s="64"/>
      <c r="E42" s="64"/>
      <c r="F42" s="64"/>
      <c r="G42" s="64"/>
      <c r="H42" s="69"/>
    </row>
    <row r="43" spans="1:8" s="65" customFormat="1" ht="11.25" customHeight="1" x14ac:dyDescent="0.2">
      <c r="A43" s="67" t="s">
        <v>130</v>
      </c>
      <c r="B43" s="74">
        <f t="shared" ref="B43:G43" si="11">SUM(B44:B49)</f>
        <v>306140642</v>
      </c>
      <c r="C43" s="74">
        <f t="shared" si="11"/>
        <v>289334865</v>
      </c>
      <c r="D43" s="74">
        <f t="shared" si="11"/>
        <v>3174631</v>
      </c>
      <c r="E43" s="74">
        <f t="shared" si="11"/>
        <v>292509496</v>
      </c>
      <c r="F43" s="74">
        <f t="shared" si="11"/>
        <v>13631146</v>
      </c>
      <c r="G43" s="74">
        <f t="shared" si="11"/>
        <v>16805777</v>
      </c>
      <c r="H43" s="69">
        <f t="shared" ref="H43:H49" si="12">E43/B43*100</f>
        <v>95.547423592323938</v>
      </c>
    </row>
    <row r="44" spans="1:8" s="65" customFormat="1" ht="11.25" customHeight="1" x14ac:dyDescent="0.2">
      <c r="A44" s="70" t="s">
        <v>131</v>
      </c>
      <c r="B44" s="71">
        <f>+'[2]By Agency-SUM (C)'!B44</f>
        <v>302753976</v>
      </c>
      <c r="C44" s="71">
        <f>+'[2]By Agency-SUM (C)'!C44</f>
        <v>288074936</v>
      </c>
      <c r="D44" s="71">
        <f>+'[2]By Agency-SUM (C)'!D44</f>
        <v>3060188</v>
      </c>
      <c r="E44" s="71">
        <f t="shared" ref="E44:E51" si="13">SUM(C44:D44)</f>
        <v>291135124</v>
      </c>
      <c r="F44" s="71">
        <f t="shared" ref="F44:F51" si="14">B44-E44</f>
        <v>11618852</v>
      </c>
      <c r="G44" s="71">
        <f t="shared" ref="G44:G51" si="15">B44-C44</f>
        <v>14679040</v>
      </c>
      <c r="H44" s="72">
        <f t="shared" si="12"/>
        <v>96.162279302320371</v>
      </c>
    </row>
    <row r="45" spans="1:8" s="65" customFormat="1" ht="11.25" customHeight="1" x14ac:dyDescent="0.2">
      <c r="A45" s="75" t="s">
        <v>132</v>
      </c>
      <c r="B45" s="71">
        <f>+'[2]By Agency-SUM (C)'!B45</f>
        <v>25344</v>
      </c>
      <c r="C45" s="71">
        <f>+'[2]By Agency-SUM (C)'!C45</f>
        <v>23931</v>
      </c>
      <c r="D45" s="71">
        <f>+'[2]By Agency-SUM (C)'!D45</f>
        <v>234</v>
      </c>
      <c r="E45" s="71">
        <f t="shared" si="13"/>
        <v>24165</v>
      </c>
      <c r="F45" s="71">
        <f t="shared" si="14"/>
        <v>1179</v>
      </c>
      <c r="G45" s="71">
        <f t="shared" si="15"/>
        <v>1413</v>
      </c>
      <c r="H45" s="72">
        <f t="shared" si="12"/>
        <v>95.34801136363636</v>
      </c>
    </row>
    <row r="46" spans="1:8" s="65" customFormat="1" ht="11.25" customHeight="1" x14ac:dyDescent="0.2">
      <c r="A46" s="75" t="s">
        <v>133</v>
      </c>
      <c r="B46" s="71">
        <f>+'[2]By Agency-SUM (C)'!B46</f>
        <v>12874</v>
      </c>
      <c r="C46" s="71">
        <f>+'[2]By Agency-SUM (C)'!C46</f>
        <v>10261</v>
      </c>
      <c r="D46" s="71">
        <f>+'[2]By Agency-SUM (C)'!D46</f>
        <v>1711</v>
      </c>
      <c r="E46" s="71">
        <f t="shared" si="13"/>
        <v>11972</v>
      </c>
      <c r="F46" s="71">
        <f t="shared" si="14"/>
        <v>902</v>
      </c>
      <c r="G46" s="71">
        <f t="shared" si="15"/>
        <v>2613</v>
      </c>
      <c r="H46" s="72">
        <f t="shared" si="12"/>
        <v>92.99363057324841</v>
      </c>
    </row>
    <row r="47" spans="1:8" s="65" customFormat="1" ht="11.25" customHeight="1" x14ac:dyDescent="0.2">
      <c r="A47" s="70" t="s">
        <v>134</v>
      </c>
      <c r="B47" s="71">
        <f>+'[2]By Agency-SUM (C)'!B47</f>
        <v>2449967</v>
      </c>
      <c r="C47" s="71">
        <f>+'[2]By Agency-SUM (C)'!C47</f>
        <v>761885</v>
      </c>
      <c r="D47" s="71">
        <f>+'[2]By Agency-SUM (C)'!D47</f>
        <v>25932</v>
      </c>
      <c r="E47" s="71">
        <f t="shared" si="13"/>
        <v>787817</v>
      </c>
      <c r="F47" s="71">
        <f t="shared" si="14"/>
        <v>1662150</v>
      </c>
      <c r="G47" s="71">
        <f t="shared" si="15"/>
        <v>1688082</v>
      </c>
      <c r="H47" s="72">
        <f t="shared" si="12"/>
        <v>32.156229043085069</v>
      </c>
    </row>
    <row r="48" spans="1:8" s="65" customFormat="1" ht="11.25" customHeight="1" x14ac:dyDescent="0.2">
      <c r="A48" s="70" t="s">
        <v>135</v>
      </c>
      <c r="B48" s="71">
        <f>+'[2]By Agency-SUM (C)'!B48</f>
        <v>760585</v>
      </c>
      <c r="C48" s="71">
        <f>+'[2]By Agency-SUM (C)'!C48</f>
        <v>382808</v>
      </c>
      <c r="D48" s="71">
        <f>+'[2]By Agency-SUM (C)'!D48</f>
        <v>86504</v>
      </c>
      <c r="E48" s="71">
        <f t="shared" si="13"/>
        <v>469312</v>
      </c>
      <c r="F48" s="71">
        <f t="shared" si="14"/>
        <v>291273</v>
      </c>
      <c r="G48" s="71">
        <f t="shared" si="15"/>
        <v>377777</v>
      </c>
      <c r="H48" s="72">
        <f t="shared" si="12"/>
        <v>61.704083041343175</v>
      </c>
    </row>
    <row r="49" spans="1:8" s="65" customFormat="1" ht="11.25" customHeight="1" x14ac:dyDescent="0.2">
      <c r="A49" s="70" t="s">
        <v>136</v>
      </c>
      <c r="B49" s="71">
        <f>+'[2]By Agency-SUM (C)'!B49</f>
        <v>137896</v>
      </c>
      <c r="C49" s="71">
        <f>+'[2]By Agency-SUM (C)'!C49</f>
        <v>81044</v>
      </c>
      <c r="D49" s="71">
        <f>+'[2]By Agency-SUM (C)'!D49</f>
        <v>62</v>
      </c>
      <c r="E49" s="71">
        <f t="shared" si="13"/>
        <v>81106</v>
      </c>
      <c r="F49" s="71">
        <f t="shared" si="14"/>
        <v>56790</v>
      </c>
      <c r="G49" s="71">
        <f t="shared" si="15"/>
        <v>56852</v>
      </c>
      <c r="H49" s="72">
        <f t="shared" si="12"/>
        <v>58.816789464523985</v>
      </c>
    </row>
    <row r="50" spans="1:8" s="65" customFormat="1" ht="11.25" customHeight="1" x14ac:dyDescent="0.2">
      <c r="A50" s="70"/>
      <c r="B50" s="71"/>
      <c r="C50" s="71"/>
      <c r="D50" s="71"/>
      <c r="E50" s="71"/>
      <c r="F50" s="71"/>
      <c r="G50" s="71"/>
      <c r="H50" s="72"/>
    </row>
    <row r="51" spans="1:8" s="65" customFormat="1" ht="11.25" customHeight="1" x14ac:dyDescent="0.2">
      <c r="A51" s="67" t="s">
        <v>137</v>
      </c>
      <c r="B51" s="71">
        <f>+'[2]By Agency-SUM (C)'!B51</f>
        <v>44116583</v>
      </c>
      <c r="C51" s="71">
        <f>+'[2]By Agency-SUM (C)'!C51</f>
        <v>40241740</v>
      </c>
      <c r="D51" s="71">
        <f>+'[2]By Agency-SUM (C)'!D51</f>
        <v>892549</v>
      </c>
      <c r="E51" s="71">
        <f t="shared" si="13"/>
        <v>41134289</v>
      </c>
      <c r="F51" s="71">
        <f t="shared" si="14"/>
        <v>2982294</v>
      </c>
      <c r="G51" s="71">
        <f t="shared" si="15"/>
        <v>3874843</v>
      </c>
      <c r="H51" s="72">
        <f>E51/B51*100</f>
        <v>93.23997055710322</v>
      </c>
    </row>
    <row r="52" spans="1:8" s="65" customFormat="1" ht="11.25" customHeight="1" x14ac:dyDescent="0.2">
      <c r="A52" s="76"/>
      <c r="B52" s="64"/>
      <c r="C52" s="64"/>
      <c r="D52" s="64"/>
      <c r="E52" s="64"/>
      <c r="F52" s="64"/>
      <c r="G52" s="64"/>
      <c r="H52" s="69"/>
    </row>
    <row r="53" spans="1:8" s="65" customFormat="1" ht="11.25" customHeight="1" x14ac:dyDescent="0.2">
      <c r="A53" s="67" t="s">
        <v>138</v>
      </c>
      <c r="B53" s="74">
        <f t="shared" ref="B53:H53" si="16">+B54</f>
        <v>1630284</v>
      </c>
      <c r="C53" s="74">
        <f t="shared" si="16"/>
        <v>878222</v>
      </c>
      <c r="D53" s="74">
        <f t="shared" si="16"/>
        <v>655</v>
      </c>
      <c r="E53" s="74">
        <f t="shared" si="16"/>
        <v>878877</v>
      </c>
      <c r="F53" s="74">
        <f t="shared" si="16"/>
        <v>751407</v>
      </c>
      <c r="G53" s="74">
        <f t="shared" si="16"/>
        <v>752062</v>
      </c>
      <c r="H53" s="69">
        <f t="shared" si="16"/>
        <v>53.909441545154088</v>
      </c>
    </row>
    <row r="54" spans="1:8" s="65" customFormat="1" ht="11.25" customHeight="1" x14ac:dyDescent="0.2">
      <c r="A54" s="70" t="s">
        <v>115</v>
      </c>
      <c r="B54" s="71">
        <f>+'[2]By Agency-SUM (C)'!B54</f>
        <v>1630284</v>
      </c>
      <c r="C54" s="71">
        <f>+'[2]By Agency-SUM (C)'!C54</f>
        <v>878222</v>
      </c>
      <c r="D54" s="71">
        <f>+'[2]By Agency-SUM (C)'!D54</f>
        <v>655</v>
      </c>
      <c r="E54" s="71">
        <f>SUM(C54:D54)</f>
        <v>878877</v>
      </c>
      <c r="F54" s="71">
        <f>B54-E54</f>
        <v>751407</v>
      </c>
      <c r="G54" s="71">
        <f>B54-C54</f>
        <v>752062</v>
      </c>
      <c r="H54" s="72">
        <f>E54/B54*100</f>
        <v>53.909441545154088</v>
      </c>
    </row>
    <row r="55" spans="1:8" s="65" customFormat="1" ht="11.25" customHeight="1" x14ac:dyDescent="0.2">
      <c r="A55" s="70"/>
      <c r="B55" s="64"/>
      <c r="C55" s="64"/>
      <c r="D55" s="64"/>
      <c r="E55" s="64"/>
      <c r="F55" s="64"/>
      <c r="G55" s="64"/>
      <c r="H55" s="69"/>
    </row>
    <row r="56" spans="1:8" s="65" customFormat="1" ht="11.25" customHeight="1" x14ac:dyDescent="0.2">
      <c r="A56" s="67" t="s">
        <v>139</v>
      </c>
      <c r="B56" s="74">
        <f t="shared" ref="B56:G56" si="17">SUM(B57:B62)</f>
        <v>22371398</v>
      </c>
      <c r="C56" s="74">
        <f t="shared" si="17"/>
        <v>19763416</v>
      </c>
      <c r="D56" s="74">
        <f t="shared" si="17"/>
        <v>982267</v>
      </c>
      <c r="E56" s="74">
        <f t="shared" si="17"/>
        <v>20745683</v>
      </c>
      <c r="F56" s="74">
        <f t="shared" si="17"/>
        <v>1625715</v>
      </c>
      <c r="G56" s="74">
        <f t="shared" si="17"/>
        <v>2607982</v>
      </c>
      <c r="H56" s="69">
        <f t="shared" ref="H56:H62" si="18">E56/B56*100</f>
        <v>92.733064782093635</v>
      </c>
    </row>
    <row r="57" spans="1:8" s="65" customFormat="1" ht="11.25" customHeight="1" x14ac:dyDescent="0.2">
      <c r="A57" s="70" t="s">
        <v>115</v>
      </c>
      <c r="B57" s="71">
        <f>+'[2]By Agency-SUM (C)'!B57</f>
        <v>18524912</v>
      </c>
      <c r="C57" s="71">
        <f>+'[2]By Agency-SUM (C)'!C57</f>
        <v>16767099</v>
      </c>
      <c r="D57" s="71">
        <f>+'[2]By Agency-SUM (C)'!D57</f>
        <v>722304</v>
      </c>
      <c r="E57" s="71">
        <f t="shared" ref="E57:E62" si="19">SUM(C57:D57)</f>
        <v>17489403</v>
      </c>
      <c r="F57" s="71">
        <f t="shared" ref="F57:F62" si="20">B57-E57</f>
        <v>1035509</v>
      </c>
      <c r="G57" s="71">
        <f t="shared" ref="G57:G62" si="21">B57-C57</f>
        <v>1757813</v>
      </c>
      <c r="H57" s="72">
        <f t="shared" si="18"/>
        <v>94.410181273735603</v>
      </c>
    </row>
    <row r="58" spans="1:8" s="65" customFormat="1" ht="11.25" customHeight="1" x14ac:dyDescent="0.2">
      <c r="A58" s="70" t="s">
        <v>140</v>
      </c>
      <c r="B58" s="71">
        <f>+'[2]By Agency-SUM (C)'!B58</f>
        <v>1119966</v>
      </c>
      <c r="C58" s="71">
        <f>+'[2]By Agency-SUM (C)'!C58</f>
        <v>1028170</v>
      </c>
      <c r="D58" s="71">
        <f>+'[2]By Agency-SUM (C)'!D58</f>
        <v>82535</v>
      </c>
      <c r="E58" s="71">
        <f t="shared" si="19"/>
        <v>1110705</v>
      </c>
      <c r="F58" s="71">
        <f t="shared" si="20"/>
        <v>9261</v>
      </c>
      <c r="G58" s="71">
        <f t="shared" si="21"/>
        <v>91796</v>
      </c>
      <c r="H58" s="72">
        <f t="shared" si="18"/>
        <v>99.173099897675471</v>
      </c>
    </row>
    <row r="59" spans="1:8" s="65" customFormat="1" ht="11.25" customHeight="1" x14ac:dyDescent="0.2">
      <c r="A59" s="70" t="s">
        <v>141</v>
      </c>
      <c r="B59" s="71">
        <f>+'[2]By Agency-SUM (C)'!B59</f>
        <v>946942</v>
      </c>
      <c r="C59" s="71">
        <f>+'[2]By Agency-SUM (C)'!C59</f>
        <v>705319</v>
      </c>
      <c r="D59" s="71">
        <f>+'[2]By Agency-SUM (C)'!D59</f>
        <v>107791</v>
      </c>
      <c r="E59" s="71">
        <f t="shared" si="19"/>
        <v>813110</v>
      </c>
      <c r="F59" s="71">
        <f t="shared" si="20"/>
        <v>133832</v>
      </c>
      <c r="G59" s="71">
        <f t="shared" si="21"/>
        <v>241623</v>
      </c>
      <c r="H59" s="72">
        <f t="shared" si="18"/>
        <v>85.866927435893643</v>
      </c>
    </row>
    <row r="60" spans="1:8" s="65" customFormat="1" ht="11.25" customHeight="1" x14ac:dyDescent="0.2">
      <c r="A60" s="70" t="s">
        <v>142</v>
      </c>
      <c r="B60" s="71">
        <f>+'[2]By Agency-SUM (C)'!B60</f>
        <v>1612622</v>
      </c>
      <c r="C60" s="71">
        <f>+'[2]By Agency-SUM (C)'!C60</f>
        <v>1121651</v>
      </c>
      <c r="D60" s="71">
        <f>+'[2]By Agency-SUM (C)'!D60</f>
        <v>69262</v>
      </c>
      <c r="E60" s="71">
        <f t="shared" si="19"/>
        <v>1190913</v>
      </c>
      <c r="F60" s="71">
        <f t="shared" si="20"/>
        <v>421709</v>
      </c>
      <c r="G60" s="71">
        <f t="shared" si="21"/>
        <v>490971</v>
      </c>
      <c r="H60" s="72">
        <f t="shared" si="18"/>
        <v>73.849482395750528</v>
      </c>
    </row>
    <row r="61" spans="1:8" s="65" customFormat="1" ht="11.25" customHeight="1" x14ac:dyDescent="0.2">
      <c r="A61" s="70" t="s">
        <v>143</v>
      </c>
      <c r="B61" s="71">
        <f>+'[2]By Agency-SUM (C)'!B61</f>
        <v>97047</v>
      </c>
      <c r="C61" s="71">
        <f>+'[2]By Agency-SUM (C)'!C61</f>
        <v>72923</v>
      </c>
      <c r="D61" s="71">
        <f>+'[2]By Agency-SUM (C)'!D61</f>
        <v>240</v>
      </c>
      <c r="E61" s="71">
        <f t="shared" si="19"/>
        <v>73163</v>
      </c>
      <c r="F61" s="71">
        <f t="shared" si="20"/>
        <v>23884</v>
      </c>
      <c r="G61" s="71">
        <f t="shared" si="21"/>
        <v>24124</v>
      </c>
      <c r="H61" s="72">
        <f t="shared" si="18"/>
        <v>75.389244386740444</v>
      </c>
    </row>
    <row r="62" spans="1:8" s="65" customFormat="1" ht="11.25" customHeight="1" x14ac:dyDescent="0.2">
      <c r="A62" s="70" t="s">
        <v>144</v>
      </c>
      <c r="B62" s="71">
        <f>+'[2]By Agency-SUM (C)'!B62</f>
        <v>69909</v>
      </c>
      <c r="C62" s="71">
        <f>+'[2]By Agency-SUM (C)'!C62</f>
        <v>68254</v>
      </c>
      <c r="D62" s="71">
        <f>+'[2]By Agency-SUM (C)'!D62</f>
        <v>135</v>
      </c>
      <c r="E62" s="71">
        <f t="shared" si="19"/>
        <v>68389</v>
      </c>
      <c r="F62" s="71">
        <f t="shared" si="20"/>
        <v>1520</v>
      </c>
      <c r="G62" s="71">
        <f t="shared" si="21"/>
        <v>1655</v>
      </c>
      <c r="H62" s="72">
        <f t="shared" si="18"/>
        <v>97.825744896937451</v>
      </c>
    </row>
    <row r="63" spans="1:8" s="65" customFormat="1" ht="11.25" customHeight="1" x14ac:dyDescent="0.2">
      <c r="A63" s="70"/>
      <c r="B63" s="64"/>
      <c r="C63" s="64"/>
      <c r="D63" s="64"/>
      <c r="E63" s="64"/>
      <c r="F63" s="64"/>
      <c r="G63" s="64"/>
      <c r="H63" s="69"/>
    </row>
    <row r="64" spans="1:8" s="65" customFormat="1" ht="11.25" customHeight="1" x14ac:dyDescent="0.2">
      <c r="A64" s="67" t="s">
        <v>145</v>
      </c>
      <c r="B64" s="77">
        <f t="shared" ref="B64:G64" si="22">SUM(B65:B75)</f>
        <v>15804789</v>
      </c>
      <c r="C64" s="77">
        <f t="shared" si="22"/>
        <v>12603550</v>
      </c>
      <c r="D64" s="77">
        <f t="shared" si="22"/>
        <v>206052</v>
      </c>
      <c r="E64" s="77">
        <f t="shared" si="22"/>
        <v>12809602</v>
      </c>
      <c r="F64" s="77">
        <f t="shared" si="22"/>
        <v>2995187</v>
      </c>
      <c r="G64" s="77">
        <f t="shared" si="22"/>
        <v>3201239</v>
      </c>
      <c r="H64" s="69">
        <f t="shared" ref="H64:H75" si="23">E64/B64*100</f>
        <v>81.048864366363887</v>
      </c>
    </row>
    <row r="65" spans="1:8" s="65" customFormat="1" ht="11.25" customHeight="1" x14ac:dyDescent="0.2">
      <c r="A65" s="70" t="s">
        <v>146</v>
      </c>
      <c r="B65" s="71">
        <f>+'[2]By Agency-SUM (C)'!B65</f>
        <v>1117021</v>
      </c>
      <c r="C65" s="71">
        <f>+'[2]By Agency-SUM (C)'!C65</f>
        <v>702218</v>
      </c>
      <c r="D65" s="71">
        <f>+'[2]By Agency-SUM (C)'!D65</f>
        <v>64267</v>
      </c>
      <c r="E65" s="71">
        <f t="shared" ref="E65:E75" si="24">SUM(C65:D65)</f>
        <v>766485</v>
      </c>
      <c r="F65" s="71">
        <f t="shared" ref="F65:F75" si="25">B65-E65</f>
        <v>350536</v>
      </c>
      <c r="G65" s="71">
        <f t="shared" ref="G65:G75" si="26">B65-C65</f>
        <v>414803</v>
      </c>
      <c r="H65" s="72">
        <f t="shared" si="23"/>
        <v>68.618674134147881</v>
      </c>
    </row>
    <row r="66" spans="1:8" s="65" customFormat="1" ht="11.25" customHeight="1" x14ac:dyDescent="0.2">
      <c r="A66" s="70" t="s">
        <v>147</v>
      </c>
      <c r="B66" s="71">
        <f>+'[2]By Agency-SUM (C)'!B66</f>
        <v>2557757</v>
      </c>
      <c r="C66" s="71">
        <f>+'[2]By Agency-SUM (C)'!C66</f>
        <v>1945256</v>
      </c>
      <c r="D66" s="71">
        <f>+'[2]By Agency-SUM (C)'!D66</f>
        <v>24984</v>
      </c>
      <c r="E66" s="71">
        <f t="shared" si="24"/>
        <v>1970240</v>
      </c>
      <c r="F66" s="71">
        <f t="shared" si="25"/>
        <v>587517</v>
      </c>
      <c r="G66" s="71">
        <f t="shared" si="26"/>
        <v>612501</v>
      </c>
      <c r="H66" s="72">
        <f t="shared" si="23"/>
        <v>77.029991512094384</v>
      </c>
    </row>
    <row r="67" spans="1:8" s="65" customFormat="1" ht="11.25" customHeight="1" x14ac:dyDescent="0.2">
      <c r="A67" s="70" t="s">
        <v>148</v>
      </c>
      <c r="B67" s="71">
        <f>+'[2]By Agency-SUM (C)'!B67</f>
        <v>7603769</v>
      </c>
      <c r="C67" s="71">
        <f>+'[2]By Agency-SUM (C)'!C67</f>
        <v>6517449</v>
      </c>
      <c r="D67" s="71">
        <f>+'[2]By Agency-SUM (C)'!D67</f>
        <v>80473</v>
      </c>
      <c r="E67" s="71">
        <f t="shared" si="24"/>
        <v>6597922</v>
      </c>
      <c r="F67" s="71">
        <f t="shared" si="25"/>
        <v>1005847</v>
      </c>
      <c r="G67" s="71">
        <f t="shared" si="26"/>
        <v>1086320</v>
      </c>
      <c r="H67" s="72">
        <f t="shared" si="23"/>
        <v>86.771731229604683</v>
      </c>
    </row>
    <row r="68" spans="1:8" s="65" customFormat="1" ht="11.25" customHeight="1" x14ac:dyDescent="0.2">
      <c r="A68" s="70" t="s">
        <v>149</v>
      </c>
      <c r="B68" s="71">
        <f>+'[2]By Agency-SUM (C)'!B68</f>
        <v>217741</v>
      </c>
      <c r="C68" s="71">
        <f>+'[2]By Agency-SUM (C)'!C68</f>
        <v>203876</v>
      </c>
      <c r="D68" s="71">
        <f>+'[2]By Agency-SUM (C)'!D68</f>
        <v>1679</v>
      </c>
      <c r="E68" s="71">
        <f t="shared" si="24"/>
        <v>205555</v>
      </c>
      <c r="F68" s="71">
        <f t="shared" si="25"/>
        <v>12186</v>
      </c>
      <c r="G68" s="71">
        <f t="shared" si="26"/>
        <v>13865</v>
      </c>
      <c r="H68" s="72">
        <f t="shared" si="23"/>
        <v>94.403442622197929</v>
      </c>
    </row>
    <row r="69" spans="1:8" s="65" customFormat="1" ht="11.25" customHeight="1" x14ac:dyDescent="0.2">
      <c r="A69" s="70" t="s">
        <v>150</v>
      </c>
      <c r="B69" s="71">
        <f>+'[2]By Agency-SUM (C)'!B69</f>
        <v>3149089</v>
      </c>
      <c r="C69" s="71">
        <f>+'[2]By Agency-SUM (C)'!C69</f>
        <v>2182954</v>
      </c>
      <c r="D69" s="71">
        <f>+'[2]By Agency-SUM (C)'!D69</f>
        <v>8492</v>
      </c>
      <c r="E69" s="71">
        <f t="shared" si="24"/>
        <v>2191446</v>
      </c>
      <c r="F69" s="71">
        <f t="shared" si="25"/>
        <v>957643</v>
      </c>
      <c r="G69" s="71">
        <f t="shared" si="26"/>
        <v>966135</v>
      </c>
      <c r="H69" s="72">
        <f t="shared" si="23"/>
        <v>69.589840109314153</v>
      </c>
    </row>
    <row r="70" spans="1:8" s="65" customFormat="1" ht="11.25" customHeight="1" x14ac:dyDescent="0.2">
      <c r="A70" s="70" t="s">
        <v>151</v>
      </c>
      <c r="B70" s="71">
        <f>+'[2]By Agency-SUM (C)'!B70</f>
        <v>11773</v>
      </c>
      <c r="C70" s="71">
        <f>+'[2]By Agency-SUM (C)'!C70</f>
        <v>10875</v>
      </c>
      <c r="D70" s="71">
        <f>+'[2]By Agency-SUM (C)'!D70</f>
        <v>228</v>
      </c>
      <c r="E70" s="71">
        <f t="shared" si="24"/>
        <v>11103</v>
      </c>
      <c r="F70" s="71">
        <f t="shared" si="25"/>
        <v>670</v>
      </c>
      <c r="G70" s="71">
        <f t="shared" si="26"/>
        <v>898</v>
      </c>
      <c r="H70" s="72">
        <f t="shared" si="23"/>
        <v>94.309012146436771</v>
      </c>
    </row>
    <row r="71" spans="1:8" s="65" customFormat="1" ht="11.25" customHeight="1" x14ac:dyDescent="0.2">
      <c r="A71" s="70" t="s">
        <v>152</v>
      </c>
      <c r="B71" s="71">
        <f>+'[2]By Agency-SUM (C)'!B71</f>
        <v>358450</v>
      </c>
      <c r="C71" s="71">
        <f>+'[2]By Agency-SUM (C)'!C71</f>
        <v>334972</v>
      </c>
      <c r="D71" s="71">
        <f>+'[2]By Agency-SUM (C)'!D71</f>
        <v>2495</v>
      </c>
      <c r="E71" s="71">
        <f t="shared" si="24"/>
        <v>337467</v>
      </c>
      <c r="F71" s="71">
        <f t="shared" si="25"/>
        <v>20983</v>
      </c>
      <c r="G71" s="71">
        <f t="shared" si="26"/>
        <v>23478</v>
      </c>
      <c r="H71" s="72">
        <f t="shared" si="23"/>
        <v>94.146184963035296</v>
      </c>
    </row>
    <row r="72" spans="1:8" s="65" customFormat="1" ht="11.25" customHeight="1" x14ac:dyDescent="0.2">
      <c r="A72" s="70" t="s">
        <v>153</v>
      </c>
      <c r="B72" s="71">
        <f>+'[2]By Agency-SUM (C)'!B72</f>
        <v>229500</v>
      </c>
      <c r="C72" s="71">
        <f>+'[2]By Agency-SUM (C)'!C72</f>
        <v>212321</v>
      </c>
      <c r="D72" s="71">
        <f>+'[2]By Agency-SUM (C)'!D72</f>
        <v>3283</v>
      </c>
      <c r="E72" s="71">
        <f t="shared" si="24"/>
        <v>215604</v>
      </c>
      <c r="F72" s="71">
        <f t="shared" si="25"/>
        <v>13896</v>
      </c>
      <c r="G72" s="71">
        <f t="shared" si="26"/>
        <v>17179</v>
      </c>
      <c r="H72" s="72">
        <f t="shared" si="23"/>
        <v>93.945098039215694</v>
      </c>
    </row>
    <row r="73" spans="1:8" s="65" customFormat="1" ht="11.25" customHeight="1" x14ac:dyDescent="0.2">
      <c r="A73" s="70" t="s">
        <v>154</v>
      </c>
      <c r="B73" s="71">
        <f>+'[2]By Agency-SUM (C)'!B73</f>
        <v>47709</v>
      </c>
      <c r="C73" s="71">
        <f>+'[2]By Agency-SUM (C)'!C73</f>
        <v>47608</v>
      </c>
      <c r="D73" s="71">
        <f>+'[2]By Agency-SUM (C)'!D73</f>
        <v>98</v>
      </c>
      <c r="E73" s="71">
        <f t="shared" si="24"/>
        <v>47706</v>
      </c>
      <c r="F73" s="71">
        <f t="shared" si="25"/>
        <v>3</v>
      </c>
      <c r="G73" s="71">
        <f t="shared" si="26"/>
        <v>101</v>
      </c>
      <c r="H73" s="72">
        <f t="shared" si="23"/>
        <v>99.993711878261962</v>
      </c>
    </row>
    <row r="74" spans="1:8" s="65" customFormat="1" ht="11.25" customHeight="1" x14ac:dyDescent="0.2">
      <c r="A74" s="75" t="s">
        <v>155</v>
      </c>
      <c r="B74" s="71">
        <f>+'[2]By Agency-SUM (C)'!B74</f>
        <v>42497</v>
      </c>
      <c r="C74" s="71">
        <f>+'[2]By Agency-SUM (C)'!C74</f>
        <v>35249</v>
      </c>
      <c r="D74" s="71">
        <f>+'[2]By Agency-SUM (C)'!D74</f>
        <v>0</v>
      </c>
      <c r="E74" s="71">
        <f t="shared" si="24"/>
        <v>35249</v>
      </c>
      <c r="F74" s="71">
        <f t="shared" si="25"/>
        <v>7248</v>
      </c>
      <c r="G74" s="71">
        <f t="shared" si="26"/>
        <v>7248</v>
      </c>
      <c r="H74" s="72">
        <f t="shared" si="23"/>
        <v>82.944678447890439</v>
      </c>
    </row>
    <row r="75" spans="1:8" s="65" customFormat="1" ht="11.25" customHeight="1" x14ac:dyDescent="0.2">
      <c r="A75" s="70" t="s">
        <v>156</v>
      </c>
      <c r="B75" s="71">
        <f>+'[2]By Agency-SUM (C)'!B75</f>
        <v>469483</v>
      </c>
      <c r="C75" s="71">
        <f>+'[2]By Agency-SUM (C)'!C75</f>
        <v>410772</v>
      </c>
      <c r="D75" s="71">
        <f>+'[2]By Agency-SUM (C)'!D75</f>
        <v>20053</v>
      </c>
      <c r="E75" s="71">
        <f t="shared" si="24"/>
        <v>430825</v>
      </c>
      <c r="F75" s="71">
        <f t="shared" si="25"/>
        <v>38658</v>
      </c>
      <c r="G75" s="71">
        <f t="shared" si="26"/>
        <v>58711</v>
      </c>
      <c r="H75" s="72">
        <f t="shared" si="23"/>
        <v>91.765836036661611</v>
      </c>
    </row>
    <row r="76" spans="1:8" s="65" customFormat="1" ht="11.25" customHeight="1" x14ac:dyDescent="0.2">
      <c r="A76" s="70"/>
      <c r="B76" s="64"/>
      <c r="C76" s="64"/>
      <c r="D76" s="64"/>
      <c r="E76" s="64"/>
      <c r="F76" s="64"/>
      <c r="G76" s="64"/>
      <c r="H76" s="69"/>
    </row>
    <row r="77" spans="1:8" s="65" customFormat="1" ht="11.25" customHeight="1" x14ac:dyDescent="0.2">
      <c r="A77" s="67" t="s">
        <v>157</v>
      </c>
      <c r="B77" s="74">
        <f t="shared" ref="B77:G77" si="27">SUM(B78:B81)</f>
        <v>11013192</v>
      </c>
      <c r="C77" s="74">
        <f t="shared" si="27"/>
        <v>6798199</v>
      </c>
      <c r="D77" s="74">
        <f t="shared" si="27"/>
        <v>732972</v>
      </c>
      <c r="E77" s="74">
        <f t="shared" si="27"/>
        <v>7531171</v>
      </c>
      <c r="F77" s="74">
        <f t="shared" si="27"/>
        <v>3482021</v>
      </c>
      <c r="G77" s="74">
        <f t="shared" si="27"/>
        <v>4214993</v>
      </c>
      <c r="H77" s="69">
        <f>E77/B77*100</f>
        <v>68.383180825322938</v>
      </c>
    </row>
    <row r="78" spans="1:8" s="65" customFormat="1" ht="11.25" customHeight="1" x14ac:dyDescent="0.2">
      <c r="A78" s="70" t="s">
        <v>115</v>
      </c>
      <c r="B78" s="71">
        <f>+'[2]By Agency-SUM (C)'!B78</f>
        <v>10924620</v>
      </c>
      <c r="C78" s="71">
        <f>+'[2]By Agency-SUM (C)'!C78</f>
        <v>6722947</v>
      </c>
      <c r="D78" s="71">
        <f>+'[2]By Agency-SUM (C)'!D78</f>
        <v>732380</v>
      </c>
      <c r="E78" s="71">
        <f>SUM(C78:D78)</f>
        <v>7455327</v>
      </c>
      <c r="F78" s="71">
        <f>B78-E78</f>
        <v>3469293</v>
      </c>
      <c r="G78" s="71">
        <f>B78-C78</f>
        <v>4201673</v>
      </c>
      <c r="H78" s="72">
        <f>E78/B78*100</f>
        <v>68.243353086880816</v>
      </c>
    </row>
    <row r="79" spans="1:8" s="65" customFormat="1" ht="11.25" customHeight="1" x14ac:dyDescent="0.2">
      <c r="A79" s="70" t="s">
        <v>158</v>
      </c>
      <c r="B79" s="71">
        <f>+'[2]By Agency-SUM (C)'!B79</f>
        <v>54963</v>
      </c>
      <c r="C79" s="71">
        <f>+'[2]By Agency-SUM (C)'!C79</f>
        <v>51694</v>
      </c>
      <c r="D79" s="71">
        <f>+'[2]By Agency-SUM (C)'!D79</f>
        <v>352</v>
      </c>
      <c r="E79" s="71">
        <f>SUM(C79:D79)</f>
        <v>52046</v>
      </c>
      <c r="F79" s="71">
        <f>B79-E79</f>
        <v>2917</v>
      </c>
      <c r="G79" s="71">
        <f>B79-C79</f>
        <v>3269</v>
      </c>
      <c r="H79" s="72">
        <f>E79/B79*100</f>
        <v>94.69279333369721</v>
      </c>
    </row>
    <row r="80" spans="1:8" s="65" customFormat="1" ht="11.25" customHeight="1" x14ac:dyDescent="0.2">
      <c r="A80" s="70" t="s">
        <v>159</v>
      </c>
      <c r="B80" s="71">
        <f>+'[2]By Agency-SUM (C)'!B80</f>
        <v>7706</v>
      </c>
      <c r="C80" s="71">
        <f>+'[2]By Agency-SUM (C)'!C80</f>
        <v>5587</v>
      </c>
      <c r="D80" s="71">
        <f>+'[2]By Agency-SUM (C)'!D80</f>
        <v>56</v>
      </c>
      <c r="E80" s="71">
        <f>SUM(C80:D80)</f>
        <v>5643</v>
      </c>
      <c r="F80" s="71">
        <f>B80-E80</f>
        <v>2063</v>
      </c>
      <c r="G80" s="71">
        <f>B80-C80</f>
        <v>2119</v>
      </c>
      <c r="H80" s="72">
        <f>E80/B80*100</f>
        <v>73.228652997664156</v>
      </c>
    </row>
    <row r="81" spans="1:8" s="65" customFormat="1" ht="11.25" customHeight="1" x14ac:dyDescent="0.2">
      <c r="A81" s="70" t="s">
        <v>160</v>
      </c>
      <c r="B81" s="71">
        <f>+'[2]By Agency-SUM (C)'!B81</f>
        <v>25903</v>
      </c>
      <c r="C81" s="71">
        <f>+'[2]By Agency-SUM (C)'!C81</f>
        <v>17971</v>
      </c>
      <c r="D81" s="71">
        <f>+'[2]By Agency-SUM (C)'!D81</f>
        <v>184</v>
      </c>
      <c r="E81" s="71">
        <f>SUM(C81:D81)</f>
        <v>18155</v>
      </c>
      <c r="F81" s="71">
        <f>B81-E81</f>
        <v>7748</v>
      </c>
      <c r="G81" s="71">
        <f>B81-C81</f>
        <v>7932</v>
      </c>
      <c r="H81" s="72">
        <f>E81/B81*100</f>
        <v>70.088406748253092</v>
      </c>
    </row>
    <row r="82" spans="1:8" s="65" customFormat="1" ht="11.25" customHeight="1" x14ac:dyDescent="0.2">
      <c r="A82" s="70"/>
      <c r="B82" s="64"/>
      <c r="C82" s="64"/>
      <c r="D82" s="64"/>
      <c r="E82" s="64"/>
      <c r="F82" s="64"/>
      <c r="G82" s="64"/>
      <c r="H82" s="69"/>
    </row>
    <row r="83" spans="1:8" s="65" customFormat="1" ht="11.25" customHeight="1" x14ac:dyDescent="0.2">
      <c r="A83" s="67" t="s">
        <v>161</v>
      </c>
      <c r="B83" s="74">
        <f t="shared" ref="B83:G83" si="28">SUM(B84:B86)</f>
        <v>57972198</v>
      </c>
      <c r="C83" s="74">
        <f t="shared" si="28"/>
        <v>48278918</v>
      </c>
      <c r="D83" s="74">
        <f t="shared" si="28"/>
        <v>1382158</v>
      </c>
      <c r="E83" s="74">
        <f t="shared" si="28"/>
        <v>49661076</v>
      </c>
      <c r="F83" s="74">
        <f t="shared" si="28"/>
        <v>8311122</v>
      </c>
      <c r="G83" s="74">
        <f t="shared" si="28"/>
        <v>9693280</v>
      </c>
      <c r="H83" s="69">
        <f>E83/B83*100</f>
        <v>85.663607234626511</v>
      </c>
    </row>
    <row r="84" spans="1:8" s="65" customFormat="1" ht="11.25" customHeight="1" x14ac:dyDescent="0.2">
      <c r="A84" s="70" t="s">
        <v>162</v>
      </c>
      <c r="B84" s="71">
        <f>+'[2]By Agency-SUM (C)'!B84</f>
        <v>57090696</v>
      </c>
      <c r="C84" s="71">
        <f>+'[2]By Agency-SUM (C)'!C84</f>
        <v>47575099</v>
      </c>
      <c r="D84" s="71">
        <f>+'[2]By Agency-SUM (C)'!D84</f>
        <v>1369446</v>
      </c>
      <c r="E84" s="71">
        <f>SUM(C84:D84)</f>
        <v>48944545</v>
      </c>
      <c r="F84" s="71">
        <f>B84-E84</f>
        <v>8146151</v>
      </c>
      <c r="G84" s="71">
        <f>B84-C84</f>
        <v>9515597</v>
      </c>
      <c r="H84" s="72">
        <f>E84/B84*100</f>
        <v>85.73121091394647</v>
      </c>
    </row>
    <row r="85" spans="1:8" s="65" customFormat="1" ht="11.25" customHeight="1" x14ac:dyDescent="0.2">
      <c r="A85" s="70" t="s">
        <v>163</v>
      </c>
      <c r="B85" s="71">
        <f>+'[2]By Agency-SUM (C)'!B85</f>
        <v>417923</v>
      </c>
      <c r="C85" s="71">
        <f>+'[2]By Agency-SUM (C)'!C85</f>
        <v>351518</v>
      </c>
      <c r="D85" s="71">
        <f>+'[2]By Agency-SUM (C)'!D85</f>
        <v>11334</v>
      </c>
      <c r="E85" s="71">
        <f>SUM(C85:D85)</f>
        <v>362852</v>
      </c>
      <c r="F85" s="71">
        <f>B85-E85</f>
        <v>55071</v>
      </c>
      <c r="G85" s="71">
        <f>B85-C85</f>
        <v>66405</v>
      </c>
      <c r="H85" s="72">
        <f>E85/B85*100</f>
        <v>86.822692218423015</v>
      </c>
    </row>
    <row r="86" spans="1:8" s="65" customFormat="1" ht="11.25" customHeight="1" x14ac:dyDescent="0.2">
      <c r="A86" s="70" t="s">
        <v>164</v>
      </c>
      <c r="B86" s="71">
        <f>+'[2]By Agency-SUM (C)'!B86</f>
        <v>463579</v>
      </c>
      <c r="C86" s="71">
        <f>+'[2]By Agency-SUM (C)'!C86</f>
        <v>352301</v>
      </c>
      <c r="D86" s="71">
        <f>+'[2]By Agency-SUM (C)'!D86</f>
        <v>1378</v>
      </c>
      <c r="E86" s="71">
        <f>SUM(C86:D86)</f>
        <v>353679</v>
      </c>
      <c r="F86" s="71">
        <f>B86-E86</f>
        <v>109900</v>
      </c>
      <c r="G86" s="71">
        <f>B86-C86</f>
        <v>111278</v>
      </c>
      <c r="H86" s="72">
        <f>E86/B86*100</f>
        <v>76.293145289152449</v>
      </c>
    </row>
    <row r="87" spans="1:8" s="65" customFormat="1" ht="11.25" customHeight="1" x14ac:dyDescent="0.2">
      <c r="A87" s="70"/>
      <c r="B87" s="64"/>
      <c r="C87" s="64"/>
      <c r="D87" s="64"/>
      <c r="E87" s="64"/>
      <c r="F87" s="64"/>
      <c r="G87" s="64"/>
      <c r="H87" s="69"/>
    </row>
    <row r="88" spans="1:8" s="65" customFormat="1" ht="11.25" customHeight="1" x14ac:dyDescent="0.2">
      <c r="A88" s="67" t="s">
        <v>165</v>
      </c>
      <c r="B88" s="74">
        <f t="shared" ref="B88:G88" si="29">SUM(B89:B95)</f>
        <v>160219802</v>
      </c>
      <c r="C88" s="74">
        <f t="shared" si="29"/>
        <v>152473123</v>
      </c>
      <c r="D88" s="74">
        <f t="shared" si="29"/>
        <v>3156719</v>
      </c>
      <c r="E88" s="74">
        <f t="shared" si="29"/>
        <v>155629842</v>
      </c>
      <c r="F88" s="74">
        <f t="shared" si="29"/>
        <v>4589960</v>
      </c>
      <c r="G88" s="74">
        <f t="shared" si="29"/>
        <v>7746679</v>
      </c>
      <c r="H88" s="69">
        <f t="shared" ref="H88:H95" si="30">E88/B88*100</f>
        <v>97.135210540330092</v>
      </c>
    </row>
    <row r="89" spans="1:8" s="65" customFormat="1" ht="11.25" customHeight="1" x14ac:dyDescent="0.2">
      <c r="A89" s="70" t="s">
        <v>146</v>
      </c>
      <c r="B89" s="71">
        <f>+'[2]By Agency-SUM (C)'!B89</f>
        <v>19196283</v>
      </c>
      <c r="C89" s="71">
        <f>+'[2]By Agency-SUM (C)'!C89</f>
        <v>14036963</v>
      </c>
      <c r="D89" s="71">
        <f>+'[2]By Agency-SUM (C)'!D89</f>
        <v>1546340</v>
      </c>
      <c r="E89" s="71">
        <f t="shared" ref="E89:E95" si="31">SUM(C89:D89)</f>
        <v>15583303</v>
      </c>
      <c r="F89" s="71">
        <f t="shared" ref="F89:F95" si="32">B89-E89</f>
        <v>3612980</v>
      </c>
      <c r="G89" s="71">
        <f t="shared" ref="G89:G95" si="33">B89-C89</f>
        <v>5159320</v>
      </c>
      <c r="H89" s="72">
        <f t="shared" si="30"/>
        <v>81.178752157383798</v>
      </c>
    </row>
    <row r="90" spans="1:8" s="65" customFormat="1" ht="11.25" customHeight="1" x14ac:dyDescent="0.2">
      <c r="A90" s="70" t="s">
        <v>166</v>
      </c>
      <c r="B90" s="71">
        <f>+'[2]By Agency-SUM (C)'!B90</f>
        <v>15374458</v>
      </c>
      <c r="C90" s="71">
        <f>+'[2]By Agency-SUM (C)'!C90</f>
        <v>15134429</v>
      </c>
      <c r="D90" s="71">
        <f>+'[2]By Agency-SUM (C)'!D90</f>
        <v>128721</v>
      </c>
      <c r="E90" s="71">
        <f t="shared" si="31"/>
        <v>15263150</v>
      </c>
      <c r="F90" s="71">
        <f t="shared" si="32"/>
        <v>111308</v>
      </c>
      <c r="G90" s="71">
        <f t="shared" si="33"/>
        <v>240029</v>
      </c>
      <c r="H90" s="72">
        <f t="shared" si="30"/>
        <v>99.276020006689009</v>
      </c>
    </row>
    <row r="91" spans="1:8" s="65" customFormat="1" ht="11.25" customHeight="1" x14ac:dyDescent="0.2">
      <c r="A91" s="70" t="s">
        <v>167</v>
      </c>
      <c r="B91" s="71">
        <f>+'[2]By Agency-SUM (C)'!B91</f>
        <v>9350788</v>
      </c>
      <c r="C91" s="71">
        <f>+'[2]By Agency-SUM (C)'!C91</f>
        <v>9053167</v>
      </c>
      <c r="D91" s="71">
        <f>+'[2]By Agency-SUM (C)'!D91</f>
        <v>189297</v>
      </c>
      <c r="E91" s="71">
        <f t="shared" si="31"/>
        <v>9242464</v>
      </c>
      <c r="F91" s="71">
        <f t="shared" si="32"/>
        <v>108324</v>
      </c>
      <c r="G91" s="71">
        <f t="shared" si="33"/>
        <v>297621</v>
      </c>
      <c r="H91" s="72">
        <f t="shared" si="30"/>
        <v>98.841552177206879</v>
      </c>
    </row>
    <row r="92" spans="1:8" s="65" customFormat="1" ht="11.25" customHeight="1" x14ac:dyDescent="0.2">
      <c r="A92" s="70" t="s">
        <v>168</v>
      </c>
      <c r="B92" s="71">
        <f>+'[2]By Agency-SUM (C)'!B92</f>
        <v>211168</v>
      </c>
      <c r="C92" s="71">
        <f>+'[2]By Agency-SUM (C)'!C92</f>
        <v>202440</v>
      </c>
      <c r="D92" s="71">
        <f>+'[2]By Agency-SUM (C)'!D92</f>
        <v>8721</v>
      </c>
      <c r="E92" s="71">
        <f t="shared" si="31"/>
        <v>211161</v>
      </c>
      <c r="F92" s="71">
        <f t="shared" si="32"/>
        <v>7</v>
      </c>
      <c r="G92" s="71">
        <f t="shared" si="33"/>
        <v>8728</v>
      </c>
      <c r="H92" s="72">
        <f t="shared" si="30"/>
        <v>99.9966851038036</v>
      </c>
    </row>
    <row r="93" spans="1:8" s="65" customFormat="1" ht="11.25" customHeight="1" x14ac:dyDescent="0.2">
      <c r="A93" s="70" t="s">
        <v>169</v>
      </c>
      <c r="B93" s="71">
        <f>+'[2]By Agency-SUM (C)'!B93</f>
        <v>1238775</v>
      </c>
      <c r="C93" s="71">
        <f>+'[2]By Agency-SUM (C)'!C93</f>
        <v>1154972</v>
      </c>
      <c r="D93" s="71">
        <f>+'[2]By Agency-SUM (C)'!D93</f>
        <v>45712</v>
      </c>
      <c r="E93" s="71">
        <f t="shared" si="31"/>
        <v>1200684</v>
      </c>
      <c r="F93" s="71">
        <f t="shared" si="32"/>
        <v>38091</v>
      </c>
      <c r="G93" s="71">
        <f t="shared" si="33"/>
        <v>83803</v>
      </c>
      <c r="H93" s="72">
        <f t="shared" si="30"/>
        <v>96.925107465036021</v>
      </c>
    </row>
    <row r="94" spans="1:8" s="65" customFormat="1" ht="11.25" customHeight="1" x14ac:dyDescent="0.2">
      <c r="A94" s="70" t="s">
        <v>170</v>
      </c>
      <c r="B94" s="71">
        <f>+'[2]By Agency-SUM (C)'!B94</f>
        <v>113408868</v>
      </c>
      <c r="C94" s="71">
        <f>+'[2]By Agency-SUM (C)'!C94</f>
        <v>111643201</v>
      </c>
      <c r="D94" s="71">
        <f>+'[2]By Agency-SUM (C)'!D94</f>
        <v>1231226</v>
      </c>
      <c r="E94" s="71">
        <f t="shared" si="31"/>
        <v>112874427</v>
      </c>
      <c r="F94" s="71">
        <f t="shared" si="32"/>
        <v>534441</v>
      </c>
      <c r="G94" s="71">
        <f t="shared" si="33"/>
        <v>1765667</v>
      </c>
      <c r="H94" s="72">
        <f t="shared" si="30"/>
        <v>99.528748492578202</v>
      </c>
    </row>
    <row r="95" spans="1:8" s="65" customFormat="1" ht="11.25" customHeight="1" x14ac:dyDescent="0.2">
      <c r="A95" s="70" t="s">
        <v>171</v>
      </c>
      <c r="B95" s="71">
        <f>+'[2]By Agency-SUM (C)'!B95</f>
        <v>1439462</v>
      </c>
      <c r="C95" s="71">
        <f>+'[2]By Agency-SUM (C)'!C95</f>
        <v>1247951</v>
      </c>
      <c r="D95" s="71">
        <f>+'[2]By Agency-SUM (C)'!D95</f>
        <v>6702</v>
      </c>
      <c r="E95" s="71">
        <f t="shared" si="31"/>
        <v>1254653</v>
      </c>
      <c r="F95" s="71">
        <f t="shared" si="32"/>
        <v>184809</v>
      </c>
      <c r="G95" s="71">
        <f t="shared" si="33"/>
        <v>191511</v>
      </c>
      <c r="H95" s="72">
        <f t="shared" si="30"/>
        <v>87.161244965132809</v>
      </c>
    </row>
    <row r="96" spans="1:8" s="65" customFormat="1" ht="11.25" customHeight="1" x14ac:dyDescent="0.2">
      <c r="A96" s="70"/>
      <c r="B96" s="64"/>
      <c r="C96" s="64"/>
      <c r="D96" s="64"/>
      <c r="E96" s="64"/>
      <c r="F96" s="64"/>
      <c r="G96" s="64"/>
      <c r="H96" s="69"/>
    </row>
    <row r="97" spans="1:8" s="65" customFormat="1" ht="11.25" customHeight="1" x14ac:dyDescent="0.2">
      <c r="A97" s="67" t="s">
        <v>172</v>
      </c>
      <c r="B97" s="74">
        <f t="shared" ref="B97:G97" si="34">SUM(B98:B107)</f>
        <v>13579568</v>
      </c>
      <c r="C97" s="74">
        <f t="shared" si="34"/>
        <v>12660072</v>
      </c>
      <c r="D97" s="74">
        <f t="shared" si="34"/>
        <v>237297</v>
      </c>
      <c r="E97" s="74">
        <f t="shared" si="34"/>
        <v>12897369</v>
      </c>
      <c r="F97" s="74">
        <f t="shared" si="34"/>
        <v>682199</v>
      </c>
      <c r="G97" s="74">
        <f t="shared" si="34"/>
        <v>919496</v>
      </c>
      <c r="H97" s="69">
        <f t="shared" ref="H97:H107" si="35">E97/B97*100</f>
        <v>94.976283487074113</v>
      </c>
    </row>
    <row r="98" spans="1:8" s="65" customFormat="1" ht="11.25" customHeight="1" x14ac:dyDescent="0.2">
      <c r="A98" s="70" t="s">
        <v>115</v>
      </c>
      <c r="B98" s="71">
        <f>+'[2]By Agency-SUM (C)'!B98</f>
        <v>4510562</v>
      </c>
      <c r="C98" s="71">
        <f>+'[2]By Agency-SUM (C)'!C98</f>
        <v>4137312</v>
      </c>
      <c r="D98" s="71">
        <f>+'[2]By Agency-SUM (C)'!D98</f>
        <v>86865</v>
      </c>
      <c r="E98" s="71">
        <f t="shared" ref="E98:E107" si="36">SUM(C98:D98)</f>
        <v>4224177</v>
      </c>
      <c r="F98" s="71">
        <f t="shared" ref="F98:F107" si="37">B98-E98</f>
        <v>286385</v>
      </c>
      <c r="G98" s="71">
        <f t="shared" ref="G98:G107" si="38">B98-C98</f>
        <v>373250</v>
      </c>
      <c r="H98" s="72">
        <f t="shared" si="35"/>
        <v>93.650791187439623</v>
      </c>
    </row>
    <row r="99" spans="1:8" s="65" customFormat="1" ht="11.25" customHeight="1" x14ac:dyDescent="0.2">
      <c r="A99" s="70" t="s">
        <v>173</v>
      </c>
      <c r="B99" s="71">
        <f>+'[2]By Agency-SUM (C)'!B99</f>
        <v>1978890</v>
      </c>
      <c r="C99" s="71">
        <f>+'[2]By Agency-SUM (C)'!C99</f>
        <v>1871873</v>
      </c>
      <c r="D99" s="71">
        <f>+'[2]By Agency-SUM (C)'!D99</f>
        <v>78423</v>
      </c>
      <c r="E99" s="71">
        <f t="shared" si="36"/>
        <v>1950296</v>
      </c>
      <c r="F99" s="71">
        <f t="shared" si="37"/>
        <v>28594</v>
      </c>
      <c r="G99" s="71">
        <f t="shared" si="38"/>
        <v>107017</v>
      </c>
      <c r="H99" s="72">
        <f t="shared" si="35"/>
        <v>98.555048537311322</v>
      </c>
    </row>
    <row r="100" spans="1:8" s="65" customFormat="1" ht="11.25" customHeight="1" x14ac:dyDescent="0.2">
      <c r="A100" s="70" t="s">
        <v>174</v>
      </c>
      <c r="B100" s="71">
        <f>+'[2]By Agency-SUM (C)'!B100</f>
        <v>856560</v>
      </c>
      <c r="C100" s="71">
        <f>+'[2]By Agency-SUM (C)'!C100</f>
        <v>815287</v>
      </c>
      <c r="D100" s="71">
        <f>+'[2]By Agency-SUM (C)'!D100</f>
        <v>12548</v>
      </c>
      <c r="E100" s="71">
        <f t="shared" si="36"/>
        <v>827835</v>
      </c>
      <c r="F100" s="71">
        <f t="shared" si="37"/>
        <v>28725</v>
      </c>
      <c r="G100" s="71">
        <f t="shared" si="38"/>
        <v>41273</v>
      </c>
      <c r="H100" s="72">
        <f t="shared" si="35"/>
        <v>96.646469599327546</v>
      </c>
    </row>
    <row r="101" spans="1:8" s="65" customFormat="1" ht="11.25" customHeight="1" x14ac:dyDescent="0.2">
      <c r="A101" s="70" t="s">
        <v>175</v>
      </c>
      <c r="B101" s="71">
        <f>+'[2]By Agency-SUM (C)'!B101</f>
        <v>1317809</v>
      </c>
      <c r="C101" s="71">
        <f>+'[2]By Agency-SUM (C)'!C101</f>
        <v>1178746</v>
      </c>
      <c r="D101" s="71">
        <f>+'[2]By Agency-SUM (C)'!D101</f>
        <v>19657</v>
      </c>
      <c r="E101" s="71">
        <f t="shared" si="36"/>
        <v>1198403</v>
      </c>
      <c r="F101" s="71">
        <f t="shared" si="37"/>
        <v>119406</v>
      </c>
      <c r="G101" s="71">
        <f t="shared" si="38"/>
        <v>139063</v>
      </c>
      <c r="H101" s="72">
        <f t="shared" si="35"/>
        <v>90.939051106799241</v>
      </c>
    </row>
    <row r="102" spans="1:8" s="65" customFormat="1" ht="11.25" customHeight="1" x14ac:dyDescent="0.2">
      <c r="A102" s="70" t="s">
        <v>176</v>
      </c>
      <c r="B102" s="71">
        <f>+'[2]By Agency-SUM (C)'!B102</f>
        <v>1174455</v>
      </c>
      <c r="C102" s="71">
        <f>+'[2]By Agency-SUM (C)'!C102</f>
        <v>1045769</v>
      </c>
      <c r="D102" s="71">
        <f>+'[2]By Agency-SUM (C)'!D102</f>
        <v>22444</v>
      </c>
      <c r="E102" s="71">
        <f t="shared" si="36"/>
        <v>1068213</v>
      </c>
      <c r="F102" s="71">
        <f t="shared" si="37"/>
        <v>106242</v>
      </c>
      <c r="G102" s="71">
        <f t="shared" si="38"/>
        <v>128686</v>
      </c>
      <c r="H102" s="72">
        <f t="shared" si="35"/>
        <v>90.953931823696948</v>
      </c>
    </row>
    <row r="103" spans="1:8" s="65" customFormat="1" ht="11.25" customHeight="1" x14ac:dyDescent="0.2">
      <c r="A103" s="70" t="s">
        <v>177</v>
      </c>
      <c r="B103" s="71">
        <f>+'[2]By Agency-SUM (C)'!B103</f>
        <v>116944</v>
      </c>
      <c r="C103" s="71">
        <f>+'[2]By Agency-SUM (C)'!C103</f>
        <v>100099</v>
      </c>
      <c r="D103" s="71">
        <f>+'[2]By Agency-SUM (C)'!D103</f>
        <v>2708</v>
      </c>
      <c r="E103" s="71">
        <f t="shared" si="36"/>
        <v>102807</v>
      </c>
      <c r="F103" s="71">
        <f t="shared" si="37"/>
        <v>14137</v>
      </c>
      <c r="G103" s="71">
        <f t="shared" si="38"/>
        <v>16845</v>
      </c>
      <c r="H103" s="72">
        <f t="shared" si="35"/>
        <v>87.91130797646737</v>
      </c>
    </row>
    <row r="104" spans="1:8" s="65" customFormat="1" ht="11.25" customHeight="1" x14ac:dyDescent="0.2">
      <c r="A104" s="70" t="s">
        <v>178</v>
      </c>
      <c r="B104" s="71">
        <f>+'[2]By Agency-SUM (C)'!B104</f>
        <v>876235</v>
      </c>
      <c r="C104" s="71">
        <f>+'[2]By Agency-SUM (C)'!C104</f>
        <v>830172</v>
      </c>
      <c r="D104" s="71">
        <f>+'[2]By Agency-SUM (C)'!D104</f>
        <v>826</v>
      </c>
      <c r="E104" s="71">
        <f t="shared" si="36"/>
        <v>830998</v>
      </c>
      <c r="F104" s="71">
        <f t="shared" si="37"/>
        <v>45237</v>
      </c>
      <c r="G104" s="71">
        <f t="shared" si="38"/>
        <v>46063</v>
      </c>
      <c r="H104" s="72">
        <f t="shared" si="35"/>
        <v>94.837343863233031</v>
      </c>
    </row>
    <row r="105" spans="1:8" s="65" customFormat="1" ht="11.25" customHeight="1" x14ac:dyDescent="0.2">
      <c r="A105" s="70" t="s">
        <v>179</v>
      </c>
      <c r="B105" s="71">
        <f>+'[2]By Agency-SUM (C)'!B105</f>
        <v>648401</v>
      </c>
      <c r="C105" s="71">
        <f>+'[2]By Agency-SUM (C)'!C105</f>
        <v>608582</v>
      </c>
      <c r="D105" s="71">
        <f>+'[2]By Agency-SUM (C)'!D105</f>
        <v>7684</v>
      </c>
      <c r="E105" s="71">
        <f t="shared" si="36"/>
        <v>616266</v>
      </c>
      <c r="F105" s="71">
        <f t="shared" si="37"/>
        <v>32135</v>
      </c>
      <c r="G105" s="71">
        <f t="shared" si="38"/>
        <v>39819</v>
      </c>
      <c r="H105" s="72">
        <f t="shared" si="35"/>
        <v>95.043961992655781</v>
      </c>
    </row>
    <row r="106" spans="1:8" s="65" customFormat="1" ht="11.25" customHeight="1" x14ac:dyDescent="0.2">
      <c r="A106" s="70" t="s">
        <v>180</v>
      </c>
      <c r="B106" s="71">
        <f>+'[2]By Agency-SUM (C)'!B106</f>
        <v>127036</v>
      </c>
      <c r="C106" s="71">
        <f>+'[2]By Agency-SUM (C)'!C106</f>
        <v>101426</v>
      </c>
      <c r="D106" s="71">
        <f>+'[2]By Agency-SUM (C)'!D106</f>
        <v>4273</v>
      </c>
      <c r="E106" s="71">
        <f t="shared" si="36"/>
        <v>105699</v>
      </c>
      <c r="F106" s="71">
        <f t="shared" si="37"/>
        <v>21337</v>
      </c>
      <c r="G106" s="71">
        <f t="shared" si="38"/>
        <v>25610</v>
      </c>
      <c r="H106" s="72">
        <f t="shared" si="35"/>
        <v>83.203973676753051</v>
      </c>
    </row>
    <row r="107" spans="1:8" s="65" customFormat="1" ht="11.25" customHeight="1" x14ac:dyDescent="0.2">
      <c r="A107" s="70" t="s">
        <v>181</v>
      </c>
      <c r="B107" s="71">
        <f>+'[2]By Agency-SUM (C)'!B107</f>
        <v>1972676</v>
      </c>
      <c r="C107" s="71">
        <f>+'[2]By Agency-SUM (C)'!C107</f>
        <v>1970806</v>
      </c>
      <c r="D107" s="71">
        <f>+'[2]By Agency-SUM (C)'!D107</f>
        <v>1869</v>
      </c>
      <c r="E107" s="71">
        <f t="shared" si="36"/>
        <v>1972675</v>
      </c>
      <c r="F107" s="71">
        <f t="shared" si="37"/>
        <v>1</v>
      </c>
      <c r="G107" s="71">
        <f t="shared" si="38"/>
        <v>1870</v>
      </c>
      <c r="H107" s="72">
        <f t="shared" si="35"/>
        <v>99.999949307438214</v>
      </c>
    </row>
    <row r="108" spans="1:8" s="65" customFormat="1" ht="11.25" customHeight="1" x14ac:dyDescent="0.2">
      <c r="A108" s="70"/>
      <c r="B108" s="64"/>
      <c r="C108" s="64"/>
      <c r="D108" s="64"/>
      <c r="E108" s="64"/>
      <c r="F108" s="64"/>
      <c r="G108" s="64"/>
      <c r="H108" s="69"/>
    </row>
    <row r="109" spans="1:8" s="65" customFormat="1" ht="11.25" customHeight="1" x14ac:dyDescent="0.2">
      <c r="A109" s="67" t="s">
        <v>182</v>
      </c>
      <c r="B109" s="74">
        <f t="shared" ref="B109:G109" si="39">SUM(B110:B118)</f>
        <v>13620812</v>
      </c>
      <c r="C109" s="74">
        <f t="shared" si="39"/>
        <v>11969290</v>
      </c>
      <c r="D109" s="74">
        <f t="shared" si="39"/>
        <v>306040</v>
      </c>
      <c r="E109" s="74">
        <f t="shared" si="39"/>
        <v>12275330</v>
      </c>
      <c r="F109" s="74">
        <f t="shared" si="39"/>
        <v>1345482</v>
      </c>
      <c r="G109" s="74">
        <f t="shared" si="39"/>
        <v>1651522</v>
      </c>
      <c r="H109" s="69">
        <f t="shared" ref="H109:H118" si="40">E109/B109*100</f>
        <v>90.121866449665404</v>
      </c>
    </row>
    <row r="110" spans="1:8" s="65" customFormat="1" ht="11.25" customHeight="1" x14ac:dyDescent="0.2">
      <c r="A110" s="70" t="s">
        <v>115</v>
      </c>
      <c r="B110" s="71">
        <f>+'[2]By Agency-SUM (C)'!B110</f>
        <v>5925216</v>
      </c>
      <c r="C110" s="71">
        <f>+'[2]By Agency-SUM (C)'!C110</f>
        <v>5302335</v>
      </c>
      <c r="D110" s="71">
        <f>+'[2]By Agency-SUM (C)'!D110</f>
        <v>220192</v>
      </c>
      <c r="E110" s="71">
        <f t="shared" ref="E110:E118" si="41">SUM(C110:D110)</f>
        <v>5522527</v>
      </c>
      <c r="F110" s="71">
        <f t="shared" ref="F110:F118" si="42">B110-E110</f>
        <v>402689</v>
      </c>
      <c r="G110" s="71">
        <f t="shared" ref="G110:G118" si="43">B110-C110</f>
        <v>622881</v>
      </c>
      <c r="H110" s="72">
        <f t="shared" si="40"/>
        <v>93.203808941311166</v>
      </c>
    </row>
    <row r="111" spans="1:8" s="65" customFormat="1" ht="11.25" customHeight="1" x14ac:dyDescent="0.2">
      <c r="A111" s="70" t="s">
        <v>183</v>
      </c>
      <c r="B111" s="71">
        <f>+'[2]By Agency-SUM (C)'!B111</f>
        <v>28664</v>
      </c>
      <c r="C111" s="71">
        <f>+'[2]By Agency-SUM (C)'!C111</f>
        <v>26732</v>
      </c>
      <c r="D111" s="71">
        <f>+'[2]By Agency-SUM (C)'!D111</f>
        <v>234</v>
      </c>
      <c r="E111" s="71">
        <f t="shared" si="41"/>
        <v>26966</v>
      </c>
      <c r="F111" s="71">
        <f t="shared" si="42"/>
        <v>1698</v>
      </c>
      <c r="G111" s="71">
        <f t="shared" si="43"/>
        <v>1932</v>
      </c>
      <c r="H111" s="72">
        <f t="shared" si="40"/>
        <v>94.076193134245045</v>
      </c>
    </row>
    <row r="112" spans="1:8" s="65" customFormat="1" ht="11.25" customHeight="1" x14ac:dyDescent="0.2">
      <c r="A112" s="70" t="s">
        <v>184</v>
      </c>
      <c r="B112" s="71">
        <f>+'[2]By Agency-SUM (C)'!B112</f>
        <v>178915</v>
      </c>
      <c r="C112" s="71">
        <f>+'[2]By Agency-SUM (C)'!C112</f>
        <v>168539</v>
      </c>
      <c r="D112" s="71">
        <f>+'[2]By Agency-SUM (C)'!D112</f>
        <v>1954</v>
      </c>
      <c r="E112" s="71">
        <f t="shared" si="41"/>
        <v>170493</v>
      </c>
      <c r="F112" s="71">
        <f t="shared" si="42"/>
        <v>8422</v>
      </c>
      <c r="G112" s="71">
        <f t="shared" si="43"/>
        <v>10376</v>
      </c>
      <c r="H112" s="72">
        <f t="shared" si="40"/>
        <v>95.292736774445956</v>
      </c>
    </row>
    <row r="113" spans="1:8" s="65" customFormat="1" ht="11.25" customHeight="1" x14ac:dyDescent="0.2">
      <c r="A113" s="70" t="s">
        <v>185</v>
      </c>
      <c r="B113" s="71">
        <f>+'[2]By Agency-SUM (C)'!B113</f>
        <v>874572</v>
      </c>
      <c r="C113" s="71">
        <f>+'[2]By Agency-SUM (C)'!C113</f>
        <v>827528</v>
      </c>
      <c r="D113" s="71">
        <f>+'[2]By Agency-SUM (C)'!D113</f>
        <v>9687</v>
      </c>
      <c r="E113" s="71">
        <f t="shared" si="41"/>
        <v>837215</v>
      </c>
      <c r="F113" s="71">
        <f t="shared" si="42"/>
        <v>37357</v>
      </c>
      <c r="G113" s="71">
        <f t="shared" si="43"/>
        <v>47044</v>
      </c>
      <c r="H113" s="72">
        <f t="shared" si="40"/>
        <v>95.728539216896948</v>
      </c>
    </row>
    <row r="114" spans="1:8" s="65" customFormat="1" ht="11.25" customHeight="1" x14ac:dyDescent="0.2">
      <c r="A114" s="70" t="s">
        <v>186</v>
      </c>
      <c r="B114" s="71">
        <f>+'[2]By Agency-SUM (C)'!B114</f>
        <v>124391</v>
      </c>
      <c r="C114" s="71">
        <f>+'[2]By Agency-SUM (C)'!C114</f>
        <v>89534</v>
      </c>
      <c r="D114" s="71">
        <f>+'[2]By Agency-SUM (C)'!D114</f>
        <v>2478</v>
      </c>
      <c r="E114" s="71">
        <f t="shared" si="41"/>
        <v>92012</v>
      </c>
      <c r="F114" s="71">
        <f t="shared" si="42"/>
        <v>32379</v>
      </c>
      <c r="G114" s="71">
        <f t="shared" si="43"/>
        <v>34857</v>
      </c>
      <c r="H114" s="72">
        <f t="shared" si="40"/>
        <v>73.969981751091325</v>
      </c>
    </row>
    <row r="115" spans="1:8" s="65" customFormat="1" ht="11.25" customHeight="1" x14ac:dyDescent="0.2">
      <c r="A115" s="70" t="s">
        <v>187</v>
      </c>
      <c r="B115" s="71">
        <f>+'[2]By Agency-SUM (C)'!B115</f>
        <v>179625</v>
      </c>
      <c r="C115" s="71">
        <f>+'[2]By Agency-SUM (C)'!C115</f>
        <v>164167</v>
      </c>
      <c r="D115" s="71">
        <f>+'[2]By Agency-SUM (C)'!D115</f>
        <v>1813</v>
      </c>
      <c r="E115" s="71">
        <f t="shared" si="41"/>
        <v>165980</v>
      </c>
      <c r="F115" s="71">
        <f t="shared" si="42"/>
        <v>13645</v>
      </c>
      <c r="G115" s="71">
        <f t="shared" si="43"/>
        <v>15458</v>
      </c>
      <c r="H115" s="72">
        <f t="shared" si="40"/>
        <v>92.403618649965196</v>
      </c>
    </row>
    <row r="116" spans="1:8" s="65" customFormat="1" ht="11.25" customHeight="1" x14ac:dyDescent="0.2">
      <c r="A116" s="70" t="s">
        <v>188</v>
      </c>
      <c r="B116" s="71">
        <f>+'[2]By Agency-SUM (C)'!B116</f>
        <v>426305</v>
      </c>
      <c r="C116" s="71">
        <f>+'[2]By Agency-SUM (C)'!C116</f>
        <v>339740</v>
      </c>
      <c r="D116" s="71">
        <f>+'[2]By Agency-SUM (C)'!D116</f>
        <v>4983</v>
      </c>
      <c r="E116" s="71">
        <f t="shared" si="41"/>
        <v>344723</v>
      </c>
      <c r="F116" s="71">
        <f t="shared" si="42"/>
        <v>81582</v>
      </c>
      <c r="G116" s="71">
        <f t="shared" si="43"/>
        <v>86565</v>
      </c>
      <c r="H116" s="72">
        <f t="shared" si="40"/>
        <v>80.862997149927878</v>
      </c>
    </row>
    <row r="117" spans="1:8" s="65" customFormat="1" ht="11.25" customHeight="1" x14ac:dyDescent="0.2">
      <c r="A117" s="70" t="s">
        <v>189</v>
      </c>
      <c r="B117" s="71">
        <f>+'[2]By Agency-SUM (C)'!B117</f>
        <v>1174446</v>
      </c>
      <c r="C117" s="71">
        <f>+'[2]By Agency-SUM (C)'!C117</f>
        <v>992823</v>
      </c>
      <c r="D117" s="71">
        <f>+'[2]By Agency-SUM (C)'!D117</f>
        <v>4814</v>
      </c>
      <c r="E117" s="71">
        <f t="shared" si="41"/>
        <v>997637</v>
      </c>
      <c r="F117" s="71">
        <f t="shared" si="42"/>
        <v>176809</v>
      </c>
      <c r="G117" s="71">
        <f t="shared" si="43"/>
        <v>181623</v>
      </c>
      <c r="H117" s="72">
        <f t="shared" si="40"/>
        <v>84.945327413946657</v>
      </c>
    </row>
    <row r="118" spans="1:8" s="65" customFormat="1" ht="11.25" customHeight="1" x14ac:dyDescent="0.2">
      <c r="A118" s="70" t="s">
        <v>190</v>
      </c>
      <c r="B118" s="71">
        <f>+'[2]By Agency-SUM (C)'!B118</f>
        <v>4708678</v>
      </c>
      <c r="C118" s="71">
        <f>+'[2]By Agency-SUM (C)'!C118</f>
        <v>4057892</v>
      </c>
      <c r="D118" s="71">
        <f>+'[2]By Agency-SUM (C)'!D118</f>
        <v>59885</v>
      </c>
      <c r="E118" s="71">
        <f t="shared" si="41"/>
        <v>4117777</v>
      </c>
      <c r="F118" s="71">
        <f t="shared" si="42"/>
        <v>590901</v>
      </c>
      <c r="G118" s="71">
        <f t="shared" si="43"/>
        <v>650786</v>
      </c>
      <c r="H118" s="72">
        <f t="shared" si="40"/>
        <v>87.450808910696381</v>
      </c>
    </row>
    <row r="119" spans="1:8" s="65" customFormat="1" ht="11.25" customHeight="1" x14ac:dyDescent="0.2">
      <c r="A119" s="70"/>
      <c r="B119" s="64"/>
      <c r="C119" s="64"/>
      <c r="D119" s="64"/>
      <c r="E119" s="64"/>
      <c r="F119" s="64"/>
      <c r="G119" s="64"/>
      <c r="H119" s="69"/>
    </row>
    <row r="120" spans="1:8" s="65" customFormat="1" ht="11.25" customHeight="1" x14ac:dyDescent="0.2">
      <c r="A120" s="67" t="s">
        <v>191</v>
      </c>
      <c r="B120" s="74">
        <f t="shared" ref="B120:G120" si="44">+B121+B129</f>
        <v>148482002</v>
      </c>
      <c r="C120" s="74">
        <f t="shared" si="44"/>
        <v>144588015</v>
      </c>
      <c r="D120" s="74">
        <f t="shared" si="44"/>
        <v>1399603</v>
      </c>
      <c r="E120" s="74">
        <f t="shared" si="44"/>
        <v>145987618</v>
      </c>
      <c r="F120" s="74">
        <f t="shared" si="44"/>
        <v>2494384</v>
      </c>
      <c r="G120" s="74">
        <f t="shared" si="44"/>
        <v>3893987</v>
      </c>
      <c r="H120" s="69">
        <f>E120/B120*100</f>
        <v>98.320076530218131</v>
      </c>
    </row>
    <row r="121" spans="1:8" s="65" customFormat="1" x14ac:dyDescent="0.2">
      <c r="A121" s="78" t="s">
        <v>192</v>
      </c>
      <c r="B121" s="79">
        <f t="shared" ref="B121:G121" si="45">SUM(B122:B126)</f>
        <v>14287136</v>
      </c>
      <c r="C121" s="79">
        <f t="shared" si="45"/>
        <v>13611178</v>
      </c>
      <c r="D121" s="79">
        <f t="shared" si="45"/>
        <v>424672</v>
      </c>
      <c r="E121" s="79">
        <f t="shared" si="45"/>
        <v>14035850</v>
      </c>
      <c r="F121" s="79">
        <f t="shared" si="45"/>
        <v>251286</v>
      </c>
      <c r="G121" s="79">
        <f t="shared" si="45"/>
        <v>675958</v>
      </c>
      <c r="H121" s="72">
        <f>E121/B121*100</f>
        <v>98.241173038459223</v>
      </c>
    </row>
    <row r="122" spans="1:8" s="65" customFormat="1" ht="11.25" customHeight="1" x14ac:dyDescent="0.2">
      <c r="A122" s="80" t="s">
        <v>193</v>
      </c>
      <c r="B122" s="71">
        <f>+'[2]By Agency-SUM (C)'!B122</f>
        <v>500102</v>
      </c>
      <c r="C122" s="71">
        <f>+'[2]By Agency-SUM (C)'!C122</f>
        <v>439296</v>
      </c>
      <c r="D122" s="71">
        <f>+'[2]By Agency-SUM (C)'!D122</f>
        <v>52191</v>
      </c>
      <c r="E122" s="71">
        <f t="shared" ref="E122:E128" si="46">SUM(C122:D122)</f>
        <v>491487</v>
      </c>
      <c r="F122" s="71">
        <f t="shared" ref="F122:F128" si="47">B122-E122</f>
        <v>8615</v>
      </c>
      <c r="G122" s="71">
        <f t="shared" ref="G122:G128" si="48">B122-C122</f>
        <v>60806</v>
      </c>
      <c r="H122" s="72">
        <f t="shared" ref="H122:H128" si="49">E122/B122*100</f>
        <v>98.277351420310254</v>
      </c>
    </row>
    <row r="123" spans="1:8" s="65" customFormat="1" ht="11.25" customHeight="1" x14ac:dyDescent="0.2">
      <c r="A123" s="80" t="s">
        <v>194</v>
      </c>
      <c r="B123" s="71">
        <f>+'[2]By Agency-SUM (C)'!B123</f>
        <v>1000995</v>
      </c>
      <c r="C123" s="71">
        <f>+'[2]By Agency-SUM (C)'!C123</f>
        <v>998551</v>
      </c>
      <c r="D123" s="71">
        <f>+'[2]By Agency-SUM (C)'!D123</f>
        <v>2428</v>
      </c>
      <c r="E123" s="71">
        <f t="shared" si="46"/>
        <v>1000979</v>
      </c>
      <c r="F123" s="71">
        <f t="shared" si="47"/>
        <v>16</v>
      </c>
      <c r="G123" s="71">
        <f t="shared" si="48"/>
        <v>2444</v>
      </c>
      <c r="H123" s="72">
        <f t="shared" si="49"/>
        <v>99.998401590417529</v>
      </c>
    </row>
    <row r="124" spans="1:8" s="65" customFormat="1" ht="11.25" customHeight="1" x14ac:dyDescent="0.2">
      <c r="A124" s="80" t="s">
        <v>195</v>
      </c>
      <c r="B124" s="71">
        <f>+'[2]By Agency-SUM (C)'!B124</f>
        <v>66571</v>
      </c>
      <c r="C124" s="71">
        <f>+'[2]By Agency-SUM (C)'!C124</f>
        <v>56702</v>
      </c>
      <c r="D124" s="71">
        <f>+'[2]By Agency-SUM (C)'!D124</f>
        <v>1122</v>
      </c>
      <c r="E124" s="71">
        <f t="shared" si="46"/>
        <v>57824</v>
      </c>
      <c r="F124" s="71">
        <f t="shared" si="47"/>
        <v>8747</v>
      </c>
      <c r="G124" s="71">
        <f t="shared" si="48"/>
        <v>9869</v>
      </c>
      <c r="H124" s="72">
        <f t="shared" si="49"/>
        <v>86.860645025611745</v>
      </c>
    </row>
    <row r="125" spans="1:8" s="65" customFormat="1" ht="11.25" customHeight="1" x14ac:dyDescent="0.2">
      <c r="A125" s="80" t="s">
        <v>196</v>
      </c>
      <c r="B125" s="71">
        <f>+'[2]By Agency-SUM (C)'!B125</f>
        <v>1308714</v>
      </c>
      <c r="C125" s="71">
        <f>+'[2]By Agency-SUM (C)'!C125</f>
        <v>1036066</v>
      </c>
      <c r="D125" s="71">
        <f>+'[2]By Agency-SUM (C)'!D125</f>
        <v>85922</v>
      </c>
      <c r="E125" s="71">
        <f t="shared" si="46"/>
        <v>1121988</v>
      </c>
      <c r="F125" s="71">
        <f t="shared" si="47"/>
        <v>186726</v>
      </c>
      <c r="G125" s="71">
        <f t="shared" si="48"/>
        <v>272648</v>
      </c>
      <c r="H125" s="72">
        <f t="shared" si="49"/>
        <v>85.732100367230728</v>
      </c>
    </row>
    <row r="126" spans="1:8" s="65" customFormat="1" ht="11.25" customHeight="1" x14ac:dyDescent="0.2">
      <c r="A126" s="80" t="s">
        <v>197</v>
      </c>
      <c r="B126" s="79">
        <f>SUM(B127:B128)</f>
        <v>11410754</v>
      </c>
      <c r="C126" s="79">
        <f>SUM(C127:C128)</f>
        <v>11080563</v>
      </c>
      <c r="D126" s="79">
        <f>SUM(D127:D128)</f>
        <v>283009</v>
      </c>
      <c r="E126" s="71">
        <f t="shared" si="46"/>
        <v>11363572</v>
      </c>
      <c r="F126" s="71">
        <f t="shared" si="47"/>
        <v>47182</v>
      </c>
      <c r="G126" s="71">
        <f t="shared" si="48"/>
        <v>330191</v>
      </c>
      <c r="H126" s="72">
        <f t="shared" si="49"/>
        <v>99.586512863216583</v>
      </c>
    </row>
    <row r="127" spans="1:8" s="65" customFormat="1" ht="11.25" customHeight="1" x14ac:dyDescent="0.2">
      <c r="A127" s="81" t="s">
        <v>197</v>
      </c>
      <c r="B127" s="71">
        <f>+'[2]By Agency-SUM (C)'!B127</f>
        <v>10308283</v>
      </c>
      <c r="C127" s="71">
        <f>+'[2]By Agency-SUM (C)'!C127</f>
        <v>10025930</v>
      </c>
      <c r="D127" s="71">
        <f>+'[2]By Agency-SUM (C)'!D127</f>
        <v>273150</v>
      </c>
      <c r="E127" s="71">
        <f t="shared" si="46"/>
        <v>10299080</v>
      </c>
      <c r="F127" s="71">
        <f t="shared" si="47"/>
        <v>9203</v>
      </c>
      <c r="G127" s="71">
        <f t="shared" si="48"/>
        <v>282353</v>
      </c>
      <c r="H127" s="72">
        <f t="shared" si="49"/>
        <v>99.910722280325444</v>
      </c>
    </row>
    <row r="128" spans="1:8" s="65" customFormat="1" ht="11.25" customHeight="1" x14ac:dyDescent="0.2">
      <c r="A128" s="81" t="s">
        <v>198</v>
      </c>
      <c r="B128" s="71">
        <f>+'[2]By Agency-SUM (C)'!B128</f>
        <v>1102471</v>
      </c>
      <c r="C128" s="71">
        <f>+'[2]By Agency-SUM (C)'!C128</f>
        <v>1054633</v>
      </c>
      <c r="D128" s="71">
        <f>+'[2]By Agency-SUM (C)'!D128</f>
        <v>9859</v>
      </c>
      <c r="E128" s="71">
        <f t="shared" si="46"/>
        <v>1064492</v>
      </c>
      <c r="F128" s="71">
        <f t="shared" si="47"/>
        <v>37979</v>
      </c>
      <c r="G128" s="71">
        <f t="shared" si="48"/>
        <v>47838</v>
      </c>
      <c r="H128" s="72">
        <f t="shared" si="49"/>
        <v>96.55510212967053</v>
      </c>
    </row>
    <row r="129" spans="1:8" s="65" customFormat="1" ht="11.25" customHeight="1" x14ac:dyDescent="0.2">
      <c r="A129" s="82" t="s">
        <v>199</v>
      </c>
      <c r="B129" s="79">
        <f t="shared" ref="B129:G129" si="50">SUM(B130:B133)</f>
        <v>134194866</v>
      </c>
      <c r="C129" s="79">
        <f t="shared" si="50"/>
        <v>130976837</v>
      </c>
      <c r="D129" s="79">
        <f t="shared" si="50"/>
        <v>974931</v>
      </c>
      <c r="E129" s="79">
        <f t="shared" si="50"/>
        <v>131951768</v>
      </c>
      <c r="F129" s="79">
        <f t="shared" si="50"/>
        <v>2243098</v>
      </c>
      <c r="G129" s="79">
        <f t="shared" si="50"/>
        <v>3218029</v>
      </c>
      <c r="H129" s="72">
        <f>E129/B129*100</f>
        <v>98.328477037266097</v>
      </c>
    </row>
    <row r="130" spans="1:8" s="65" customFormat="1" ht="11.25" customHeight="1" x14ac:dyDescent="0.2">
      <c r="A130" s="80" t="s">
        <v>200</v>
      </c>
      <c r="B130" s="71">
        <f>+'[2]By Agency-SUM (C)'!B130</f>
        <v>45485036</v>
      </c>
      <c r="C130" s="71">
        <f>+'[2]By Agency-SUM (C)'!C130</f>
        <v>45329544</v>
      </c>
      <c r="D130" s="71">
        <f>+'[2]By Agency-SUM (C)'!D130</f>
        <v>148239</v>
      </c>
      <c r="E130" s="71">
        <f>SUM(C130:D130)</f>
        <v>45477783</v>
      </c>
      <c r="F130" s="71">
        <f>B130-E130</f>
        <v>7253</v>
      </c>
      <c r="G130" s="71">
        <f>B130-C130</f>
        <v>155492</v>
      </c>
      <c r="H130" s="72">
        <f>E130/B130*100</f>
        <v>99.984054096384583</v>
      </c>
    </row>
    <row r="131" spans="1:8" s="65" customFormat="1" ht="11.25" customHeight="1" x14ac:dyDescent="0.2">
      <c r="A131" s="80" t="s">
        <v>201</v>
      </c>
      <c r="B131" s="71">
        <f>+'[2]By Agency-SUM (C)'!B131</f>
        <v>14548335</v>
      </c>
      <c r="C131" s="71">
        <f>+'[2]By Agency-SUM (C)'!C131</f>
        <v>13783051</v>
      </c>
      <c r="D131" s="71">
        <f>+'[2]By Agency-SUM (C)'!D131</f>
        <v>463163</v>
      </c>
      <c r="E131" s="71">
        <f>SUM(C131:D131)</f>
        <v>14246214</v>
      </c>
      <c r="F131" s="71">
        <f>B131-E131</f>
        <v>302121</v>
      </c>
      <c r="G131" s="71">
        <f>B131-C131</f>
        <v>765284</v>
      </c>
      <c r="H131" s="72">
        <f>E131/B131*100</f>
        <v>97.923329370680563</v>
      </c>
    </row>
    <row r="132" spans="1:8" s="65" customFormat="1" ht="11.25" customHeight="1" x14ac:dyDescent="0.2">
      <c r="A132" s="80" t="s">
        <v>202</v>
      </c>
      <c r="B132" s="71">
        <f>+'[2]By Agency-SUM (C)'!B132</f>
        <v>15984495</v>
      </c>
      <c r="C132" s="71">
        <f>+'[2]By Agency-SUM (C)'!C132</f>
        <v>14625840</v>
      </c>
      <c r="D132" s="71">
        <f>+'[2]By Agency-SUM (C)'!D132</f>
        <v>131409</v>
      </c>
      <c r="E132" s="71">
        <f>SUM(C132:D132)</f>
        <v>14757249</v>
      </c>
      <c r="F132" s="71">
        <f>B132-E132</f>
        <v>1227246</v>
      </c>
      <c r="G132" s="71">
        <f>B132-C132</f>
        <v>1358655</v>
      </c>
      <c r="H132" s="72">
        <f>E132/B132*100</f>
        <v>92.322272302002659</v>
      </c>
    </row>
    <row r="133" spans="1:8" s="65" customFormat="1" ht="11.25" hidden="1" customHeight="1" x14ac:dyDescent="0.2">
      <c r="A133" s="83" t="s">
        <v>203</v>
      </c>
      <c r="B133" s="79">
        <f t="shared" ref="B133:H133" si="51">+B134</f>
        <v>58177000</v>
      </c>
      <c r="C133" s="79">
        <f t="shared" si="51"/>
        <v>57238402</v>
      </c>
      <c r="D133" s="79">
        <f t="shared" si="51"/>
        <v>232120</v>
      </c>
      <c r="E133" s="79">
        <f t="shared" si="51"/>
        <v>57470522</v>
      </c>
      <c r="F133" s="79">
        <f t="shared" si="51"/>
        <v>706478</v>
      </c>
      <c r="G133" s="79">
        <f t="shared" si="51"/>
        <v>938598</v>
      </c>
      <c r="H133" s="84">
        <f t="shared" si="51"/>
        <v>98.785640373343426</v>
      </c>
    </row>
    <row r="134" spans="1:8" s="65" customFormat="1" ht="11.25" customHeight="1" x14ac:dyDescent="0.2">
      <c r="A134" s="81" t="s">
        <v>204</v>
      </c>
      <c r="B134" s="71">
        <f>+'[2]By Agency-SUM (C)'!B134</f>
        <v>58177000</v>
      </c>
      <c r="C134" s="71">
        <f>+'[2]By Agency-SUM (C)'!C134</f>
        <v>57238402</v>
      </c>
      <c r="D134" s="71">
        <f>+'[2]By Agency-SUM (C)'!D134</f>
        <v>232120</v>
      </c>
      <c r="E134" s="71">
        <f>SUM(C134:D134)</f>
        <v>57470522</v>
      </c>
      <c r="F134" s="71">
        <f>B134-E134</f>
        <v>706478</v>
      </c>
      <c r="G134" s="71">
        <f>B134-C134</f>
        <v>938598</v>
      </c>
      <c r="H134" s="72">
        <f>E134/B134*100</f>
        <v>98.785640373343426</v>
      </c>
    </row>
    <row r="135" spans="1:8" s="65" customFormat="1" ht="11.25" customHeight="1" x14ac:dyDescent="0.2">
      <c r="A135" s="70"/>
      <c r="B135" s="64"/>
      <c r="C135" s="64"/>
      <c r="D135" s="64"/>
      <c r="E135" s="64"/>
      <c r="F135" s="64"/>
      <c r="G135" s="64"/>
      <c r="H135" s="69"/>
    </row>
    <row r="136" spans="1:8" s="65" customFormat="1" ht="11.25" customHeight="1" x14ac:dyDescent="0.2">
      <c r="A136" s="67" t="s">
        <v>205</v>
      </c>
      <c r="B136" s="74">
        <f t="shared" ref="B136:H136" si="52">+B137</f>
        <v>229302147</v>
      </c>
      <c r="C136" s="74">
        <f t="shared" si="52"/>
        <v>221703122</v>
      </c>
      <c r="D136" s="74">
        <f t="shared" si="52"/>
        <v>700980</v>
      </c>
      <c r="E136" s="74">
        <f t="shared" si="52"/>
        <v>222404102</v>
      </c>
      <c r="F136" s="74">
        <f t="shared" si="52"/>
        <v>6898045</v>
      </c>
      <c r="G136" s="74">
        <f t="shared" si="52"/>
        <v>7599025</v>
      </c>
      <c r="H136" s="69">
        <f t="shared" si="52"/>
        <v>96.991722454303925</v>
      </c>
    </row>
    <row r="137" spans="1:8" s="65" customFormat="1" ht="11.25" customHeight="1" x14ac:dyDescent="0.2">
      <c r="A137" s="70" t="s">
        <v>206</v>
      </c>
      <c r="B137" s="71">
        <f>+'[2]By Agency-SUM (C)'!B137</f>
        <v>229302147</v>
      </c>
      <c r="C137" s="71">
        <f>+'[2]By Agency-SUM (C)'!C137</f>
        <v>221703122</v>
      </c>
      <c r="D137" s="71">
        <f>+'[2]By Agency-SUM (C)'!D137</f>
        <v>700980</v>
      </c>
      <c r="E137" s="71">
        <f>SUM(C137:D137)</f>
        <v>222404102</v>
      </c>
      <c r="F137" s="71">
        <f>B137-E137</f>
        <v>6898045</v>
      </c>
      <c r="G137" s="71">
        <f>B137-C137</f>
        <v>7599025</v>
      </c>
      <c r="H137" s="72">
        <f>E137/B137*100</f>
        <v>96.991722454303925</v>
      </c>
    </row>
    <row r="138" spans="1:8" s="65" customFormat="1" ht="11.25" customHeight="1" x14ac:dyDescent="0.2">
      <c r="A138" s="70"/>
      <c r="B138" s="64"/>
      <c r="C138" s="64"/>
      <c r="D138" s="64"/>
      <c r="E138" s="64"/>
      <c r="F138" s="64"/>
      <c r="G138" s="64"/>
      <c r="H138" s="69"/>
    </row>
    <row r="139" spans="1:8" s="65" customFormat="1" ht="11.25" customHeight="1" x14ac:dyDescent="0.2">
      <c r="A139" s="67" t="s">
        <v>207</v>
      </c>
      <c r="B139" s="74">
        <f t="shared" ref="B139:G139" si="53">SUM(B140:B159)</f>
        <v>17088503</v>
      </c>
      <c r="C139" s="74">
        <f t="shared" si="53"/>
        <v>11805050</v>
      </c>
      <c r="D139" s="74">
        <f t="shared" si="53"/>
        <v>588415</v>
      </c>
      <c r="E139" s="74">
        <f t="shared" si="53"/>
        <v>12393465</v>
      </c>
      <c r="F139" s="74">
        <f t="shared" si="53"/>
        <v>4695038</v>
      </c>
      <c r="G139" s="74">
        <f t="shared" si="53"/>
        <v>5283453</v>
      </c>
      <c r="H139" s="69">
        <f t="shared" ref="H139:H159" si="54">E139/B139*100</f>
        <v>72.525165018843367</v>
      </c>
    </row>
    <row r="140" spans="1:8" s="65" customFormat="1" ht="11.25" customHeight="1" x14ac:dyDescent="0.2">
      <c r="A140" s="70" t="s">
        <v>208</v>
      </c>
      <c r="B140" s="71">
        <f>+'[2]By Agency-SUM (C)'!B140</f>
        <v>3357422</v>
      </c>
      <c r="C140" s="71">
        <f>+'[2]By Agency-SUM (C)'!C140</f>
        <v>2669078</v>
      </c>
      <c r="D140" s="71">
        <f>+'[2]By Agency-SUM (C)'!D140</f>
        <v>253574</v>
      </c>
      <c r="E140" s="71">
        <f t="shared" ref="E140:E159" si="55">SUM(C140:D140)</f>
        <v>2922652</v>
      </c>
      <c r="F140" s="71">
        <f t="shared" ref="F140:F159" si="56">B140-E140</f>
        <v>434770</v>
      </c>
      <c r="G140" s="71">
        <f t="shared" ref="G140:G159" si="57">B140-C140</f>
        <v>688344</v>
      </c>
      <c r="H140" s="72">
        <f t="shared" si="54"/>
        <v>87.050480994048414</v>
      </c>
    </row>
    <row r="141" spans="1:8" s="65" customFormat="1" ht="11.25" customHeight="1" x14ac:dyDescent="0.2">
      <c r="A141" s="70" t="s">
        <v>209</v>
      </c>
      <c r="B141" s="71">
        <f>+'[2]By Agency-SUM (C)'!B141</f>
        <v>102615</v>
      </c>
      <c r="C141" s="71">
        <f>+'[2]By Agency-SUM (C)'!C141</f>
        <v>99358</v>
      </c>
      <c r="D141" s="71">
        <f>+'[2]By Agency-SUM (C)'!D141</f>
        <v>150</v>
      </c>
      <c r="E141" s="71">
        <f t="shared" si="55"/>
        <v>99508</v>
      </c>
      <c r="F141" s="71">
        <f t="shared" si="56"/>
        <v>3107</v>
      </c>
      <c r="G141" s="71">
        <f t="shared" si="57"/>
        <v>3257</v>
      </c>
      <c r="H141" s="72">
        <f t="shared" si="54"/>
        <v>96.972177556887402</v>
      </c>
    </row>
    <row r="142" spans="1:8" s="65" customFormat="1" ht="11.25" customHeight="1" x14ac:dyDescent="0.2">
      <c r="A142" s="70" t="s">
        <v>210</v>
      </c>
      <c r="B142" s="71">
        <f>+'[2]By Agency-SUM (C)'!B142</f>
        <v>429260</v>
      </c>
      <c r="C142" s="71">
        <f>+'[2]By Agency-SUM (C)'!C142</f>
        <v>319559</v>
      </c>
      <c r="D142" s="71">
        <f>+'[2]By Agency-SUM (C)'!D142</f>
        <v>351</v>
      </c>
      <c r="E142" s="71">
        <f t="shared" si="55"/>
        <v>319910</v>
      </c>
      <c r="F142" s="71">
        <f t="shared" si="56"/>
        <v>109350</v>
      </c>
      <c r="G142" s="71">
        <f t="shared" si="57"/>
        <v>109701</v>
      </c>
      <c r="H142" s="72">
        <f t="shared" si="54"/>
        <v>74.52592834179751</v>
      </c>
    </row>
    <row r="143" spans="1:8" s="65" customFormat="1" ht="11.25" customHeight="1" x14ac:dyDescent="0.2">
      <c r="A143" s="70" t="s">
        <v>211</v>
      </c>
      <c r="B143" s="71">
        <f>+'[2]By Agency-SUM (C)'!B143</f>
        <v>153749</v>
      </c>
      <c r="C143" s="71">
        <f>+'[2]By Agency-SUM (C)'!C143</f>
        <v>141319</v>
      </c>
      <c r="D143" s="71">
        <f>+'[2]By Agency-SUM (C)'!D143</f>
        <v>2570</v>
      </c>
      <c r="E143" s="71">
        <f t="shared" si="55"/>
        <v>143889</v>
      </c>
      <c r="F143" s="71">
        <f t="shared" si="56"/>
        <v>9860</v>
      </c>
      <c r="G143" s="71">
        <f t="shared" si="57"/>
        <v>12430</v>
      </c>
      <c r="H143" s="72">
        <f t="shared" si="54"/>
        <v>93.586950159025434</v>
      </c>
    </row>
    <row r="144" spans="1:8" s="65" customFormat="1" ht="11.25" customHeight="1" x14ac:dyDescent="0.2">
      <c r="A144" s="85" t="s">
        <v>212</v>
      </c>
      <c r="B144" s="71">
        <f>+'[2]By Agency-SUM (C)'!B144</f>
        <v>276684</v>
      </c>
      <c r="C144" s="71">
        <f>+'[2]By Agency-SUM (C)'!C144</f>
        <v>248450</v>
      </c>
      <c r="D144" s="71">
        <f>+'[2]By Agency-SUM (C)'!D144</f>
        <v>4412</v>
      </c>
      <c r="E144" s="71">
        <f t="shared" si="55"/>
        <v>252862</v>
      </c>
      <c r="F144" s="71">
        <f t="shared" si="56"/>
        <v>23822</v>
      </c>
      <c r="G144" s="71">
        <f t="shared" si="57"/>
        <v>28234</v>
      </c>
      <c r="H144" s="72">
        <f t="shared" si="54"/>
        <v>91.390177964754017</v>
      </c>
    </row>
    <row r="145" spans="1:8" s="65" customFormat="1" ht="11.25" customHeight="1" x14ac:dyDescent="0.2">
      <c r="A145" s="85" t="s">
        <v>213</v>
      </c>
      <c r="B145" s="71">
        <f>+'[2]By Agency-SUM (C)'!B145</f>
        <v>3885444</v>
      </c>
      <c r="C145" s="71">
        <f>+'[2]By Agency-SUM (C)'!C145</f>
        <v>1026318</v>
      </c>
      <c r="D145" s="71">
        <f>+'[2]By Agency-SUM (C)'!D145</f>
        <v>5666</v>
      </c>
      <c r="E145" s="71">
        <f t="shared" si="55"/>
        <v>1031984</v>
      </c>
      <c r="F145" s="71">
        <f t="shared" si="56"/>
        <v>2853460</v>
      </c>
      <c r="G145" s="71">
        <f t="shared" si="57"/>
        <v>2859126</v>
      </c>
      <c r="H145" s="72">
        <f t="shared" si="54"/>
        <v>26.560259265093002</v>
      </c>
    </row>
    <row r="146" spans="1:8" s="65" customFormat="1" ht="11.25" customHeight="1" x14ac:dyDescent="0.2">
      <c r="A146" s="85" t="s">
        <v>214</v>
      </c>
      <c r="B146" s="71">
        <f>+'[2]By Agency-SUM (C)'!B146</f>
        <v>403253</v>
      </c>
      <c r="C146" s="71">
        <f>+'[2]By Agency-SUM (C)'!C146</f>
        <v>401629</v>
      </c>
      <c r="D146" s="71">
        <f>+'[2]By Agency-SUM (C)'!D146</f>
        <v>210</v>
      </c>
      <c r="E146" s="71">
        <f t="shared" si="55"/>
        <v>401839</v>
      </c>
      <c r="F146" s="71">
        <f t="shared" si="56"/>
        <v>1414</v>
      </c>
      <c r="G146" s="71">
        <f t="shared" si="57"/>
        <v>1624</v>
      </c>
      <c r="H146" s="72">
        <f t="shared" si="54"/>
        <v>99.649351647724885</v>
      </c>
    </row>
    <row r="147" spans="1:8" s="65" customFormat="1" ht="11.25" customHeight="1" x14ac:dyDescent="0.2">
      <c r="A147" s="70" t="s">
        <v>215</v>
      </c>
      <c r="B147" s="71">
        <f>+'[2]By Agency-SUM (C)'!B147</f>
        <v>61180</v>
      </c>
      <c r="C147" s="71">
        <f>+'[2]By Agency-SUM (C)'!C147</f>
        <v>54609</v>
      </c>
      <c r="D147" s="71">
        <f>+'[2]By Agency-SUM (C)'!D147</f>
        <v>6008</v>
      </c>
      <c r="E147" s="71">
        <f t="shared" si="55"/>
        <v>60617</v>
      </c>
      <c r="F147" s="71">
        <f t="shared" si="56"/>
        <v>563</v>
      </c>
      <c r="G147" s="71">
        <f t="shared" si="57"/>
        <v>6571</v>
      </c>
      <c r="H147" s="72">
        <f t="shared" si="54"/>
        <v>99.079764628963716</v>
      </c>
    </row>
    <row r="148" spans="1:8" s="65" customFormat="1" ht="11.25" customHeight="1" x14ac:dyDescent="0.2">
      <c r="A148" s="70" t="s">
        <v>216</v>
      </c>
      <c r="B148" s="71">
        <f>+'[2]By Agency-SUM (C)'!B148</f>
        <v>60168</v>
      </c>
      <c r="C148" s="71">
        <f>+'[2]By Agency-SUM (C)'!C148</f>
        <v>51531</v>
      </c>
      <c r="D148" s="71">
        <f>+'[2]By Agency-SUM (C)'!D148</f>
        <v>2333</v>
      </c>
      <c r="E148" s="71">
        <f t="shared" si="55"/>
        <v>53864</v>
      </c>
      <c r="F148" s="71">
        <f t="shared" si="56"/>
        <v>6304</v>
      </c>
      <c r="G148" s="71">
        <f t="shared" si="57"/>
        <v>8637</v>
      </c>
      <c r="H148" s="72">
        <f t="shared" si="54"/>
        <v>89.522669857731685</v>
      </c>
    </row>
    <row r="149" spans="1:8" s="65" customFormat="1" ht="11.25" customHeight="1" x14ac:dyDescent="0.2">
      <c r="A149" s="70" t="s">
        <v>217</v>
      </c>
      <c r="B149" s="71">
        <f>+'[2]By Agency-SUM (C)'!B149</f>
        <v>1618451</v>
      </c>
      <c r="C149" s="71">
        <f>+'[2]By Agency-SUM (C)'!C149</f>
        <v>1111105</v>
      </c>
      <c r="D149" s="71">
        <f>+'[2]By Agency-SUM (C)'!D149</f>
        <v>4877</v>
      </c>
      <c r="E149" s="71">
        <f t="shared" si="55"/>
        <v>1115982</v>
      </c>
      <c r="F149" s="71">
        <f t="shared" si="56"/>
        <v>502469</v>
      </c>
      <c r="G149" s="71">
        <f t="shared" si="57"/>
        <v>507346</v>
      </c>
      <c r="H149" s="72">
        <f t="shared" si="54"/>
        <v>68.953709441929362</v>
      </c>
    </row>
    <row r="150" spans="1:8" s="65" customFormat="1" ht="11.25" customHeight="1" x14ac:dyDescent="0.2">
      <c r="A150" s="70" t="s">
        <v>218</v>
      </c>
      <c r="B150" s="71">
        <f>+'[2]By Agency-SUM (C)'!B150</f>
        <v>1238462</v>
      </c>
      <c r="C150" s="71">
        <f>+'[2]By Agency-SUM (C)'!C150</f>
        <v>959649</v>
      </c>
      <c r="D150" s="71">
        <f>+'[2]By Agency-SUM (C)'!D150</f>
        <v>30546</v>
      </c>
      <c r="E150" s="71">
        <f t="shared" si="55"/>
        <v>990195</v>
      </c>
      <c r="F150" s="71">
        <f t="shared" si="56"/>
        <v>248267</v>
      </c>
      <c r="G150" s="71">
        <f t="shared" si="57"/>
        <v>278813</v>
      </c>
      <c r="H150" s="72">
        <f t="shared" si="54"/>
        <v>79.953603743998599</v>
      </c>
    </row>
    <row r="151" spans="1:8" s="65" customFormat="1" ht="11.25" customHeight="1" x14ac:dyDescent="0.2">
      <c r="A151" s="70" t="s">
        <v>219</v>
      </c>
      <c r="B151" s="71">
        <f>+'[2]By Agency-SUM (C)'!B151</f>
        <v>537942</v>
      </c>
      <c r="C151" s="71">
        <f>+'[2]By Agency-SUM (C)'!C151</f>
        <v>454370</v>
      </c>
      <c r="D151" s="71">
        <f>+'[2]By Agency-SUM (C)'!D151</f>
        <v>29260</v>
      </c>
      <c r="E151" s="71">
        <f t="shared" si="55"/>
        <v>483630</v>
      </c>
      <c r="F151" s="71">
        <f t="shared" si="56"/>
        <v>54312</v>
      </c>
      <c r="G151" s="71">
        <f t="shared" si="57"/>
        <v>83572</v>
      </c>
      <c r="H151" s="72">
        <f t="shared" si="54"/>
        <v>89.903744269828351</v>
      </c>
    </row>
    <row r="152" spans="1:8" s="65" customFormat="1" ht="11.25" customHeight="1" x14ac:dyDescent="0.2">
      <c r="A152" s="85" t="s">
        <v>220</v>
      </c>
      <c r="B152" s="71">
        <f>+'[2]By Agency-SUM (C)'!B152</f>
        <v>648732</v>
      </c>
      <c r="C152" s="71">
        <f>+'[2]By Agency-SUM (C)'!C152</f>
        <v>365943</v>
      </c>
      <c r="D152" s="71">
        <f>+'[2]By Agency-SUM (C)'!D152</f>
        <v>203167</v>
      </c>
      <c r="E152" s="71">
        <f t="shared" si="55"/>
        <v>569110</v>
      </c>
      <c r="F152" s="71">
        <f t="shared" si="56"/>
        <v>79622</v>
      </c>
      <c r="G152" s="71">
        <f t="shared" si="57"/>
        <v>282789</v>
      </c>
      <c r="H152" s="72">
        <f t="shared" si="54"/>
        <v>87.726518808999714</v>
      </c>
    </row>
    <row r="153" spans="1:8" s="65" customFormat="1" ht="11.25" customHeight="1" x14ac:dyDescent="0.2">
      <c r="A153" s="70" t="s">
        <v>221</v>
      </c>
      <c r="B153" s="71">
        <f>+'[2]By Agency-SUM (C)'!B153</f>
        <v>445022</v>
      </c>
      <c r="C153" s="71">
        <f>+'[2]By Agency-SUM (C)'!C153</f>
        <v>351688</v>
      </c>
      <c r="D153" s="71">
        <f>+'[2]By Agency-SUM (C)'!D153</f>
        <v>1528</v>
      </c>
      <c r="E153" s="71">
        <f t="shared" si="55"/>
        <v>353216</v>
      </c>
      <c r="F153" s="71">
        <f t="shared" si="56"/>
        <v>91806</v>
      </c>
      <c r="G153" s="71">
        <f t="shared" si="57"/>
        <v>93334</v>
      </c>
      <c r="H153" s="72">
        <f t="shared" si="54"/>
        <v>79.370458089712415</v>
      </c>
    </row>
    <row r="154" spans="1:8" s="65" customFormat="1" ht="11.25" customHeight="1" x14ac:dyDescent="0.2">
      <c r="A154" s="70" t="s">
        <v>222</v>
      </c>
      <c r="B154" s="71">
        <f>+'[2]By Agency-SUM (C)'!B154</f>
        <v>218698</v>
      </c>
      <c r="C154" s="71">
        <f>+'[2]By Agency-SUM (C)'!C154</f>
        <v>200781</v>
      </c>
      <c r="D154" s="71">
        <f>+'[2]By Agency-SUM (C)'!D154</f>
        <v>6804</v>
      </c>
      <c r="E154" s="71">
        <f t="shared" si="55"/>
        <v>207585</v>
      </c>
      <c r="F154" s="71">
        <f t="shared" si="56"/>
        <v>11113</v>
      </c>
      <c r="G154" s="71">
        <f t="shared" si="57"/>
        <v>17917</v>
      </c>
      <c r="H154" s="72">
        <f t="shared" si="54"/>
        <v>94.918563498523085</v>
      </c>
    </row>
    <row r="155" spans="1:8" s="65" customFormat="1" ht="11.25" customHeight="1" x14ac:dyDescent="0.2">
      <c r="A155" s="70" t="s">
        <v>223</v>
      </c>
      <c r="B155" s="71">
        <f>+'[2]By Agency-SUM (C)'!B155</f>
        <v>1180655</v>
      </c>
      <c r="C155" s="71">
        <f>+'[2]By Agency-SUM (C)'!C155</f>
        <v>917528</v>
      </c>
      <c r="D155" s="71">
        <f>+'[2]By Agency-SUM (C)'!D155</f>
        <v>20717</v>
      </c>
      <c r="E155" s="71">
        <f t="shared" si="55"/>
        <v>938245</v>
      </c>
      <c r="F155" s="71">
        <f t="shared" si="56"/>
        <v>242410</v>
      </c>
      <c r="G155" s="71">
        <f t="shared" si="57"/>
        <v>263127</v>
      </c>
      <c r="H155" s="72">
        <f t="shared" si="54"/>
        <v>79.468176563009521</v>
      </c>
    </row>
    <row r="156" spans="1:8" s="65" customFormat="1" ht="11.25" customHeight="1" x14ac:dyDescent="0.2">
      <c r="A156" s="70" t="s">
        <v>224</v>
      </c>
      <c r="B156" s="71">
        <f>+'[2]By Agency-SUM (C)'!B156</f>
        <v>68700</v>
      </c>
      <c r="C156" s="71">
        <f>+'[2]By Agency-SUM (C)'!C156</f>
        <v>59760</v>
      </c>
      <c r="D156" s="71">
        <f>+'[2]By Agency-SUM (C)'!D156</f>
        <v>2762</v>
      </c>
      <c r="E156" s="71">
        <f t="shared" si="55"/>
        <v>62522</v>
      </c>
      <c r="F156" s="71">
        <f t="shared" si="56"/>
        <v>6178</v>
      </c>
      <c r="G156" s="71">
        <f t="shared" si="57"/>
        <v>8940</v>
      </c>
      <c r="H156" s="72">
        <f t="shared" si="54"/>
        <v>91.00727802037845</v>
      </c>
    </row>
    <row r="157" spans="1:8" s="65" customFormat="1" ht="11.25" customHeight="1" x14ac:dyDescent="0.2">
      <c r="A157" s="70" t="s">
        <v>225</v>
      </c>
      <c r="B157" s="71">
        <f>+'[2]By Agency-SUM (C)'!B157</f>
        <v>2242466</v>
      </c>
      <c r="C157" s="71">
        <f>+'[2]By Agency-SUM (C)'!C157</f>
        <v>2226043</v>
      </c>
      <c r="D157" s="71">
        <f>+'[2]By Agency-SUM (C)'!D157</f>
        <v>3116</v>
      </c>
      <c r="E157" s="71">
        <f t="shared" si="55"/>
        <v>2229159</v>
      </c>
      <c r="F157" s="71">
        <f t="shared" si="56"/>
        <v>13307</v>
      </c>
      <c r="G157" s="71">
        <f t="shared" si="57"/>
        <v>16423</v>
      </c>
      <c r="H157" s="72">
        <f t="shared" si="54"/>
        <v>99.406590779971694</v>
      </c>
    </row>
    <row r="158" spans="1:8" s="65" customFormat="1" ht="11.25" customHeight="1" x14ac:dyDescent="0.2">
      <c r="A158" s="70" t="s">
        <v>226</v>
      </c>
      <c r="B158" s="71">
        <f>+'[2]By Agency-SUM (C)'!B158</f>
        <v>51648</v>
      </c>
      <c r="C158" s="71">
        <f>+'[2]By Agency-SUM (C)'!C158</f>
        <v>49002</v>
      </c>
      <c r="D158" s="71">
        <f>+'[2]By Agency-SUM (C)'!D158</f>
        <v>122</v>
      </c>
      <c r="E158" s="71">
        <f t="shared" si="55"/>
        <v>49124</v>
      </c>
      <c r="F158" s="71">
        <f t="shared" si="56"/>
        <v>2524</v>
      </c>
      <c r="G158" s="71">
        <f t="shared" si="57"/>
        <v>2646</v>
      </c>
      <c r="H158" s="72">
        <f t="shared" si="54"/>
        <v>95.113073110285001</v>
      </c>
    </row>
    <row r="159" spans="1:8" s="65" customFormat="1" ht="11.25" customHeight="1" x14ac:dyDescent="0.2">
      <c r="A159" s="70" t="s">
        <v>227</v>
      </c>
      <c r="B159" s="71">
        <f>+'[2]By Agency-SUM (C)'!B159</f>
        <v>107952</v>
      </c>
      <c r="C159" s="71">
        <f>+'[2]By Agency-SUM (C)'!C159</f>
        <v>97330</v>
      </c>
      <c r="D159" s="71">
        <f>+'[2]By Agency-SUM (C)'!D159</f>
        <v>10242</v>
      </c>
      <c r="E159" s="71">
        <f t="shared" si="55"/>
        <v>107572</v>
      </c>
      <c r="F159" s="71">
        <f t="shared" si="56"/>
        <v>380</v>
      </c>
      <c r="G159" s="71">
        <f t="shared" si="57"/>
        <v>10622</v>
      </c>
      <c r="H159" s="72">
        <f t="shared" si="54"/>
        <v>99.647991700014828</v>
      </c>
    </row>
    <row r="160" spans="1:8" s="65" customFormat="1" ht="11.25" customHeight="1" x14ac:dyDescent="0.2">
      <c r="A160" s="70"/>
      <c r="B160" s="64"/>
      <c r="C160" s="64"/>
      <c r="D160" s="64"/>
      <c r="E160" s="64"/>
      <c r="F160" s="64"/>
      <c r="G160" s="64"/>
      <c r="H160" s="69"/>
    </row>
    <row r="161" spans="1:8" s="65" customFormat="1" ht="11.25" customHeight="1" x14ac:dyDescent="0.2">
      <c r="A161" s="67" t="s">
        <v>228</v>
      </c>
      <c r="B161" s="74">
        <f t="shared" ref="B161:G161" si="58">SUM(B162:B167)</f>
        <v>116731159</v>
      </c>
      <c r="C161" s="74">
        <f t="shared" si="58"/>
        <v>106211967</v>
      </c>
      <c r="D161" s="74">
        <f t="shared" si="58"/>
        <v>3679250</v>
      </c>
      <c r="E161" s="74">
        <f t="shared" si="58"/>
        <v>109891217</v>
      </c>
      <c r="F161" s="74">
        <f t="shared" si="58"/>
        <v>6839942</v>
      </c>
      <c r="G161" s="74">
        <f t="shared" si="58"/>
        <v>10519192</v>
      </c>
      <c r="H161" s="69">
        <f t="shared" ref="H161:H166" si="59">E161/B161*100</f>
        <v>94.140431690565151</v>
      </c>
    </row>
    <row r="162" spans="1:8" s="65" customFormat="1" ht="11.25" customHeight="1" x14ac:dyDescent="0.2">
      <c r="A162" s="70" t="s">
        <v>115</v>
      </c>
      <c r="B162" s="71">
        <f>+'[2]By Agency-SUM (C)'!B162</f>
        <v>116460267</v>
      </c>
      <c r="C162" s="71">
        <f>+'[2]By Agency-SUM (C)'!C162</f>
        <v>105984981</v>
      </c>
      <c r="D162" s="71">
        <f>+'[2]By Agency-SUM (C)'!D162</f>
        <v>3672073</v>
      </c>
      <c r="E162" s="71">
        <f t="shared" ref="E162:E167" si="60">SUM(C162:D162)</f>
        <v>109657054</v>
      </c>
      <c r="F162" s="71">
        <f t="shared" ref="F162:F167" si="61">B162-E162</f>
        <v>6803213</v>
      </c>
      <c r="G162" s="71">
        <f t="shared" ref="G162:G167" si="62">B162-C162</f>
        <v>10475286</v>
      </c>
      <c r="H162" s="72">
        <f t="shared" si="59"/>
        <v>94.158339856802826</v>
      </c>
    </row>
    <row r="163" spans="1:8" s="65" customFormat="1" ht="11.25" customHeight="1" x14ac:dyDescent="0.2">
      <c r="A163" s="70" t="s">
        <v>229</v>
      </c>
      <c r="B163" s="71">
        <f>+'[2]By Agency-SUM (C)'!B163</f>
        <v>38087</v>
      </c>
      <c r="C163" s="71">
        <f>+'[2]By Agency-SUM (C)'!C163</f>
        <v>31443</v>
      </c>
      <c r="D163" s="71">
        <f>+'[2]By Agency-SUM (C)'!D163</f>
        <v>870</v>
      </c>
      <c r="E163" s="71">
        <f t="shared" si="60"/>
        <v>32313</v>
      </c>
      <c r="F163" s="71">
        <f t="shared" si="61"/>
        <v>5774</v>
      </c>
      <c r="G163" s="71">
        <f t="shared" si="62"/>
        <v>6644</v>
      </c>
      <c r="H163" s="72">
        <f t="shared" si="59"/>
        <v>84.839971643867983</v>
      </c>
    </row>
    <row r="164" spans="1:8" s="65" customFormat="1" ht="11.25" customHeight="1" x14ac:dyDescent="0.2">
      <c r="A164" s="70" t="s">
        <v>230</v>
      </c>
      <c r="B164" s="71">
        <f>+'[2]By Agency-SUM (C)'!B164</f>
        <v>43306</v>
      </c>
      <c r="C164" s="71">
        <f>+'[2]By Agency-SUM (C)'!C164</f>
        <v>40412</v>
      </c>
      <c r="D164" s="71">
        <f>+'[2]By Agency-SUM (C)'!D164</f>
        <v>1508</v>
      </c>
      <c r="E164" s="71">
        <f t="shared" si="60"/>
        <v>41920</v>
      </c>
      <c r="F164" s="71">
        <f t="shared" si="61"/>
        <v>1386</v>
      </c>
      <c r="G164" s="71">
        <f t="shared" si="62"/>
        <v>2894</v>
      </c>
      <c r="H164" s="72">
        <f t="shared" si="59"/>
        <v>96.799519697039671</v>
      </c>
    </row>
    <row r="165" spans="1:8" s="65" customFormat="1" ht="11.25" customHeight="1" x14ac:dyDescent="0.2">
      <c r="A165" s="70" t="s">
        <v>231</v>
      </c>
      <c r="B165" s="71">
        <f>+'[2]By Agency-SUM (C)'!B165</f>
        <v>51196</v>
      </c>
      <c r="C165" s="71">
        <f>+'[2]By Agency-SUM (C)'!C165</f>
        <v>39055</v>
      </c>
      <c r="D165" s="71">
        <f>+'[2]By Agency-SUM (C)'!D165</f>
        <v>1430</v>
      </c>
      <c r="E165" s="71">
        <f t="shared" si="60"/>
        <v>40485</v>
      </c>
      <c r="F165" s="71">
        <f t="shared" si="61"/>
        <v>10711</v>
      </c>
      <c r="G165" s="71">
        <f t="shared" si="62"/>
        <v>12141</v>
      </c>
      <c r="H165" s="72">
        <f t="shared" si="59"/>
        <v>79.078443628408465</v>
      </c>
    </row>
    <row r="166" spans="1:8" s="65" customFormat="1" ht="11.25" customHeight="1" x14ac:dyDescent="0.2">
      <c r="A166" s="70" t="s">
        <v>232</v>
      </c>
      <c r="B166" s="71">
        <f>+'[2]By Agency-SUM (C)'!B166</f>
        <v>85825</v>
      </c>
      <c r="C166" s="71">
        <f>+'[2]By Agency-SUM (C)'!C166</f>
        <v>80986</v>
      </c>
      <c r="D166" s="71">
        <f>+'[2]By Agency-SUM (C)'!D166</f>
        <v>1818</v>
      </c>
      <c r="E166" s="71">
        <f t="shared" si="60"/>
        <v>82804</v>
      </c>
      <c r="F166" s="71">
        <f t="shared" si="61"/>
        <v>3021</v>
      </c>
      <c r="G166" s="71">
        <f t="shared" si="62"/>
        <v>4839</v>
      </c>
      <c r="H166" s="72">
        <f t="shared" si="59"/>
        <v>96.480046606466658</v>
      </c>
    </row>
    <row r="167" spans="1:8" s="65" customFormat="1" ht="11.25" customHeight="1" x14ac:dyDescent="0.2">
      <c r="A167" s="70" t="s">
        <v>233</v>
      </c>
      <c r="B167" s="71">
        <f>+'[2]By Agency-SUM (C)'!B167</f>
        <v>52478</v>
      </c>
      <c r="C167" s="71">
        <f>+'[2]By Agency-SUM (C)'!C167</f>
        <v>35090</v>
      </c>
      <c r="D167" s="71">
        <f>+'[2]By Agency-SUM (C)'!D167</f>
        <v>1551</v>
      </c>
      <c r="E167" s="71">
        <f t="shared" si="60"/>
        <v>36641</v>
      </c>
      <c r="F167" s="71">
        <f t="shared" si="61"/>
        <v>15837</v>
      </c>
      <c r="G167" s="71">
        <f t="shared" si="62"/>
        <v>17388</v>
      </c>
      <c r="H167" s="72">
        <f>E167/B167*100</f>
        <v>69.821639544189949</v>
      </c>
    </row>
    <row r="168" spans="1:8" s="65" customFormat="1" ht="11.25" customHeight="1" x14ac:dyDescent="0.2">
      <c r="A168" s="70"/>
      <c r="B168" s="64"/>
      <c r="C168" s="64"/>
      <c r="D168" s="64"/>
      <c r="E168" s="64"/>
      <c r="F168" s="64"/>
      <c r="G168" s="64"/>
      <c r="H168" s="69"/>
    </row>
    <row r="169" spans="1:8" s="65" customFormat="1" ht="11.25" customHeight="1" x14ac:dyDescent="0.2">
      <c r="A169" s="67" t="s">
        <v>234</v>
      </c>
      <c r="B169" s="74">
        <f t="shared" ref="B169:G169" si="63">SUM(B170:B172)</f>
        <v>2863688</v>
      </c>
      <c r="C169" s="74">
        <f t="shared" si="63"/>
        <v>1912677</v>
      </c>
      <c r="D169" s="74">
        <f t="shared" si="63"/>
        <v>455331</v>
      </c>
      <c r="E169" s="74">
        <f t="shared" si="63"/>
        <v>2368008</v>
      </c>
      <c r="F169" s="74">
        <f t="shared" si="63"/>
        <v>495680</v>
      </c>
      <c r="G169" s="74">
        <f t="shared" si="63"/>
        <v>951011</v>
      </c>
      <c r="H169" s="69">
        <f>E169/B169*100</f>
        <v>82.690851796704109</v>
      </c>
    </row>
    <row r="170" spans="1:8" s="65" customFormat="1" ht="11.25" customHeight="1" x14ac:dyDescent="0.2">
      <c r="A170" s="70" t="s">
        <v>208</v>
      </c>
      <c r="B170" s="71">
        <f>+'[2]By Agency-SUM (C)'!B170</f>
        <v>2566358</v>
      </c>
      <c r="C170" s="71">
        <f>+'[2]By Agency-SUM (C)'!C170</f>
        <v>1694763</v>
      </c>
      <c r="D170" s="71">
        <f>+'[2]By Agency-SUM (C)'!D170</f>
        <v>448018</v>
      </c>
      <c r="E170" s="71">
        <f>SUM(C170:D170)</f>
        <v>2142781</v>
      </c>
      <c r="F170" s="71">
        <f>B170-E170</f>
        <v>423577</v>
      </c>
      <c r="G170" s="71">
        <f>B170-C170</f>
        <v>871595</v>
      </c>
      <c r="H170" s="72">
        <f>E170/B170*100</f>
        <v>83.495015114804715</v>
      </c>
    </row>
    <row r="171" spans="1:8" s="65" customFormat="1" ht="11.25" customHeight="1" x14ac:dyDescent="0.2">
      <c r="A171" s="70" t="s">
        <v>235</v>
      </c>
      <c r="B171" s="71">
        <f>+'[2]By Agency-SUM (C)'!B171</f>
        <v>36392</v>
      </c>
      <c r="C171" s="71">
        <f>+'[2]By Agency-SUM (C)'!C171</f>
        <v>34961</v>
      </c>
      <c r="D171" s="71">
        <f>+'[2]By Agency-SUM (C)'!D171</f>
        <v>37</v>
      </c>
      <c r="E171" s="71">
        <f>SUM(C171:D171)</f>
        <v>34998</v>
      </c>
      <c r="F171" s="71">
        <f>B171-E171</f>
        <v>1394</v>
      </c>
      <c r="G171" s="71">
        <f>B171-C171</f>
        <v>1431</v>
      </c>
      <c r="H171" s="72">
        <f>E171/B171*100</f>
        <v>96.169487799516375</v>
      </c>
    </row>
    <row r="172" spans="1:8" s="65" customFormat="1" ht="11.25" customHeight="1" x14ac:dyDescent="0.2">
      <c r="A172" s="70" t="s">
        <v>236</v>
      </c>
      <c r="B172" s="71">
        <f>+'[2]By Agency-SUM (C)'!B172</f>
        <v>260938</v>
      </c>
      <c r="C172" s="71">
        <f>+'[2]By Agency-SUM (C)'!C172</f>
        <v>182953</v>
      </c>
      <c r="D172" s="71">
        <f>+'[2]By Agency-SUM (C)'!D172</f>
        <v>7276</v>
      </c>
      <c r="E172" s="71">
        <f>SUM(C172:D172)</f>
        <v>190229</v>
      </c>
      <c r="F172" s="71">
        <f>B172-E172</f>
        <v>70709</v>
      </c>
      <c r="G172" s="71">
        <f>B172-C172</f>
        <v>77985</v>
      </c>
      <c r="H172" s="72">
        <f>E172/B172*100</f>
        <v>72.901992044087109</v>
      </c>
    </row>
    <row r="173" spans="1:8" s="65" customFormat="1" ht="11.25" customHeight="1" x14ac:dyDescent="0.2">
      <c r="A173" s="70" t="s">
        <v>237</v>
      </c>
      <c r="B173" s="86"/>
      <c r="C173" s="86"/>
      <c r="D173" s="86"/>
      <c r="E173" s="86"/>
      <c r="F173" s="86"/>
      <c r="G173" s="86"/>
      <c r="H173" s="87"/>
    </row>
    <row r="174" spans="1:8" s="65" customFormat="1" ht="11.25" customHeight="1" x14ac:dyDescent="0.2">
      <c r="A174" s="67" t="s">
        <v>238</v>
      </c>
      <c r="B174" s="74">
        <f t="shared" ref="B174:G174" si="64">SUM(B175:B180)</f>
        <v>4839839</v>
      </c>
      <c r="C174" s="74">
        <f t="shared" si="64"/>
        <v>3926250</v>
      </c>
      <c r="D174" s="74">
        <f t="shared" si="64"/>
        <v>201271</v>
      </c>
      <c r="E174" s="74">
        <f t="shared" si="64"/>
        <v>4127521</v>
      </c>
      <c r="F174" s="74">
        <f t="shared" si="64"/>
        <v>712318</v>
      </c>
      <c r="G174" s="74">
        <f t="shared" si="64"/>
        <v>913589</v>
      </c>
      <c r="H174" s="69">
        <f t="shared" ref="H174:H180" si="65">E174/B174*100</f>
        <v>85.282196370581758</v>
      </c>
    </row>
    <row r="175" spans="1:8" s="65" customFormat="1" ht="11.25" customHeight="1" x14ac:dyDescent="0.2">
      <c r="A175" s="70" t="s">
        <v>208</v>
      </c>
      <c r="B175" s="71">
        <f>+'[2]By Agency-SUM (C)'!B175</f>
        <v>4305766</v>
      </c>
      <c r="C175" s="71">
        <f>+'[2]By Agency-SUM (C)'!C175</f>
        <v>3491657</v>
      </c>
      <c r="D175" s="71">
        <f>+'[2]By Agency-SUM (C)'!D175</f>
        <v>194609</v>
      </c>
      <c r="E175" s="71">
        <f t="shared" ref="E175:E180" si="66">SUM(C175:D175)</f>
        <v>3686266</v>
      </c>
      <c r="F175" s="71">
        <f t="shared" ref="F175:F180" si="67">B175-E175</f>
        <v>619500</v>
      </c>
      <c r="G175" s="71">
        <f t="shared" ref="G175:G180" si="68">B175-C175</f>
        <v>814109</v>
      </c>
      <c r="H175" s="72">
        <f t="shared" si="65"/>
        <v>85.612316136083564</v>
      </c>
    </row>
    <row r="176" spans="1:8" s="65" customFormat="1" ht="11.25" customHeight="1" x14ac:dyDescent="0.2">
      <c r="A176" s="70" t="s">
        <v>239</v>
      </c>
      <c r="B176" s="71">
        <f>+'[2]By Agency-SUM (C)'!B176</f>
        <v>300560</v>
      </c>
      <c r="C176" s="71">
        <f>+'[2]By Agency-SUM (C)'!C176</f>
        <v>253113</v>
      </c>
      <c r="D176" s="71">
        <f>+'[2]By Agency-SUM (C)'!D176</f>
        <v>2375</v>
      </c>
      <c r="E176" s="71">
        <f t="shared" si="66"/>
        <v>255488</v>
      </c>
      <c r="F176" s="71">
        <f t="shared" si="67"/>
        <v>45072</v>
      </c>
      <c r="G176" s="71">
        <f t="shared" si="68"/>
        <v>47447</v>
      </c>
      <c r="H176" s="72">
        <f t="shared" si="65"/>
        <v>85.003992547245147</v>
      </c>
    </row>
    <row r="177" spans="1:8" s="65" customFormat="1" ht="11.25" customHeight="1" x14ac:dyDescent="0.2">
      <c r="A177" s="70" t="s">
        <v>240</v>
      </c>
      <c r="B177" s="71">
        <f>+'[2]By Agency-SUM (C)'!B177</f>
        <v>106531</v>
      </c>
      <c r="C177" s="71">
        <f>+'[2]By Agency-SUM (C)'!C177</f>
        <v>67736</v>
      </c>
      <c r="D177" s="71">
        <f>+'[2]By Agency-SUM (C)'!D177</f>
        <v>2466</v>
      </c>
      <c r="E177" s="71">
        <f t="shared" si="66"/>
        <v>70202</v>
      </c>
      <c r="F177" s="71">
        <f t="shared" si="67"/>
        <v>36329</v>
      </c>
      <c r="G177" s="71">
        <f t="shared" si="68"/>
        <v>38795</v>
      </c>
      <c r="H177" s="72">
        <f t="shared" si="65"/>
        <v>65.898189259464374</v>
      </c>
    </row>
    <row r="178" spans="1:8" s="65" customFormat="1" ht="11.25" hidden="1" customHeight="1" x14ac:dyDescent="0.2">
      <c r="A178" s="70" t="s">
        <v>241</v>
      </c>
      <c r="B178" s="71">
        <f>+'[2]By Agency-SUM (C)'!B178</f>
        <v>0</v>
      </c>
      <c r="C178" s="71">
        <f>+'[2]By Agency-SUM (C)'!C178</f>
        <v>0</v>
      </c>
      <c r="D178" s="71">
        <f>+'[2]By Agency-SUM (C)'!D178</f>
        <v>0</v>
      </c>
      <c r="E178" s="71">
        <f t="shared" si="66"/>
        <v>0</v>
      </c>
      <c r="F178" s="71">
        <f t="shared" si="67"/>
        <v>0</v>
      </c>
      <c r="G178" s="71">
        <f t="shared" si="68"/>
        <v>0</v>
      </c>
      <c r="H178" s="72" t="e">
        <f t="shared" si="65"/>
        <v>#DIV/0!</v>
      </c>
    </row>
    <row r="179" spans="1:8" s="65" customFormat="1" ht="11.25" customHeight="1" x14ac:dyDescent="0.2">
      <c r="A179" s="70" t="s">
        <v>242</v>
      </c>
      <c r="B179" s="71">
        <f>+'[2]By Agency-SUM (C)'!B179</f>
        <v>46320</v>
      </c>
      <c r="C179" s="71">
        <f>+'[2]By Agency-SUM (C)'!C179</f>
        <v>40604</v>
      </c>
      <c r="D179" s="71">
        <f>+'[2]By Agency-SUM (C)'!D179</f>
        <v>71</v>
      </c>
      <c r="E179" s="71">
        <f t="shared" si="66"/>
        <v>40675</v>
      </c>
      <c r="F179" s="71">
        <f t="shared" si="67"/>
        <v>5645</v>
      </c>
      <c r="G179" s="71">
        <f t="shared" si="68"/>
        <v>5716</v>
      </c>
      <c r="H179" s="72">
        <f t="shared" si="65"/>
        <v>87.81303972366149</v>
      </c>
    </row>
    <row r="180" spans="1:8" s="65" customFormat="1" ht="11.25" customHeight="1" x14ac:dyDescent="0.2">
      <c r="A180" s="70" t="s">
        <v>243</v>
      </c>
      <c r="B180" s="71">
        <f>+'[2]By Agency-SUM (C)'!B180</f>
        <v>80662</v>
      </c>
      <c r="C180" s="71">
        <f>+'[2]By Agency-SUM (C)'!C180</f>
        <v>73140</v>
      </c>
      <c r="D180" s="71">
        <f>+'[2]By Agency-SUM (C)'!D180</f>
        <v>1750</v>
      </c>
      <c r="E180" s="71">
        <f t="shared" si="66"/>
        <v>74890</v>
      </c>
      <c r="F180" s="71">
        <f t="shared" si="67"/>
        <v>5772</v>
      </c>
      <c r="G180" s="71">
        <f t="shared" si="68"/>
        <v>7522</v>
      </c>
      <c r="H180" s="72">
        <f t="shared" si="65"/>
        <v>92.844214128090059</v>
      </c>
    </row>
    <row r="181" spans="1:8" s="65" customFormat="1" ht="11.25" customHeight="1" x14ac:dyDescent="0.2">
      <c r="A181" s="70"/>
      <c r="B181" s="64"/>
      <c r="C181" s="64"/>
      <c r="D181" s="64"/>
      <c r="E181" s="64"/>
      <c r="F181" s="64"/>
      <c r="G181" s="64"/>
      <c r="H181" s="69"/>
    </row>
    <row r="182" spans="1:8" s="65" customFormat="1" ht="11.25" customHeight="1" x14ac:dyDescent="0.2">
      <c r="A182" s="67" t="s">
        <v>244</v>
      </c>
      <c r="B182" s="74">
        <f t="shared" ref="B182:G182" si="69">SUM(B183:B189)</f>
        <v>29707438</v>
      </c>
      <c r="C182" s="74">
        <f t="shared" si="69"/>
        <v>21998815</v>
      </c>
      <c r="D182" s="74">
        <f t="shared" si="69"/>
        <v>1459361</v>
      </c>
      <c r="E182" s="74">
        <f t="shared" si="69"/>
        <v>23458176</v>
      </c>
      <c r="F182" s="74">
        <f t="shared" si="69"/>
        <v>6249262</v>
      </c>
      <c r="G182" s="74">
        <f t="shared" si="69"/>
        <v>7708623</v>
      </c>
      <c r="H182" s="69">
        <f t="shared" ref="H182:H189" si="70">E182/B182*100</f>
        <v>78.963982016894221</v>
      </c>
    </row>
    <row r="183" spans="1:8" s="65" customFormat="1" ht="11.25" customHeight="1" x14ac:dyDescent="0.2">
      <c r="A183" s="70" t="s">
        <v>208</v>
      </c>
      <c r="B183" s="71">
        <f>+'[2]By Agency-SUM (C)'!B183</f>
        <v>21417535</v>
      </c>
      <c r="C183" s="71">
        <f>+'[2]By Agency-SUM (C)'!C183</f>
        <v>14534760</v>
      </c>
      <c r="D183" s="71">
        <f>+'[2]By Agency-SUM (C)'!D183</f>
        <v>1403050</v>
      </c>
      <c r="E183" s="71">
        <f t="shared" ref="E183:E189" si="71">SUM(C183:D183)</f>
        <v>15937810</v>
      </c>
      <c r="F183" s="71">
        <f t="shared" ref="F183:F189" si="72">B183-E183</f>
        <v>5479725</v>
      </c>
      <c r="G183" s="71">
        <f t="shared" ref="G183:G189" si="73">B183-C183</f>
        <v>6882775</v>
      </c>
      <c r="H183" s="72">
        <f t="shared" si="70"/>
        <v>74.414772755127984</v>
      </c>
    </row>
    <row r="184" spans="1:8" s="65" customFormat="1" ht="11.25" customHeight="1" x14ac:dyDescent="0.2">
      <c r="A184" s="70" t="s">
        <v>245</v>
      </c>
      <c r="B184" s="71">
        <f>+'[2]By Agency-SUM (C)'!B184</f>
        <v>69585</v>
      </c>
      <c r="C184" s="71">
        <f>+'[2]By Agency-SUM (C)'!C184</f>
        <v>61846</v>
      </c>
      <c r="D184" s="71">
        <f>+'[2]By Agency-SUM (C)'!D184</f>
        <v>1249</v>
      </c>
      <c r="E184" s="71">
        <f t="shared" si="71"/>
        <v>63095</v>
      </c>
      <c r="F184" s="71">
        <f t="shared" si="72"/>
        <v>6490</v>
      </c>
      <c r="G184" s="71">
        <f t="shared" si="73"/>
        <v>7739</v>
      </c>
      <c r="H184" s="72">
        <f t="shared" si="70"/>
        <v>90.673277286771565</v>
      </c>
    </row>
    <row r="185" spans="1:8" s="65" customFormat="1" ht="11.25" customHeight="1" x14ac:dyDescent="0.2">
      <c r="A185" s="70" t="s">
        <v>246</v>
      </c>
      <c r="B185" s="71">
        <f>+'[2]By Agency-SUM (C)'!B185</f>
        <v>976317</v>
      </c>
      <c r="C185" s="71">
        <f>+'[2]By Agency-SUM (C)'!C185</f>
        <v>897233</v>
      </c>
      <c r="D185" s="71">
        <f>+'[2]By Agency-SUM (C)'!D185</f>
        <v>16067</v>
      </c>
      <c r="E185" s="71">
        <f t="shared" si="71"/>
        <v>913300</v>
      </c>
      <c r="F185" s="71">
        <f t="shared" si="72"/>
        <v>63017</v>
      </c>
      <c r="G185" s="71">
        <f t="shared" si="73"/>
        <v>79084</v>
      </c>
      <c r="H185" s="72">
        <f t="shared" si="70"/>
        <v>93.545436574391303</v>
      </c>
    </row>
    <row r="186" spans="1:8" s="65" customFormat="1" ht="11.25" customHeight="1" x14ac:dyDescent="0.2">
      <c r="A186" s="70" t="s">
        <v>247</v>
      </c>
      <c r="B186" s="71">
        <f>+'[2]By Agency-SUM (C)'!B186</f>
        <v>20239</v>
      </c>
      <c r="C186" s="71">
        <f>+'[2]By Agency-SUM (C)'!C186</f>
        <v>19872</v>
      </c>
      <c r="D186" s="71">
        <f>+'[2]By Agency-SUM (C)'!D186</f>
        <v>0</v>
      </c>
      <c r="E186" s="71">
        <f t="shared" si="71"/>
        <v>19872</v>
      </c>
      <c r="F186" s="71">
        <f t="shared" si="72"/>
        <v>367</v>
      </c>
      <c r="G186" s="71">
        <f t="shared" si="73"/>
        <v>367</v>
      </c>
      <c r="H186" s="72">
        <f t="shared" si="70"/>
        <v>98.186669301842983</v>
      </c>
    </row>
    <row r="187" spans="1:8" s="65" customFormat="1" ht="11.25" customHeight="1" x14ac:dyDescent="0.2">
      <c r="A187" s="70" t="s">
        <v>248</v>
      </c>
      <c r="B187" s="71">
        <f>+'[2]By Agency-SUM (C)'!B187</f>
        <v>672746</v>
      </c>
      <c r="C187" s="71">
        <f>+'[2]By Agency-SUM (C)'!C187</f>
        <v>599510</v>
      </c>
      <c r="D187" s="71">
        <f>+'[2]By Agency-SUM (C)'!D187</f>
        <v>8487</v>
      </c>
      <c r="E187" s="71">
        <f t="shared" si="71"/>
        <v>607997</v>
      </c>
      <c r="F187" s="71">
        <f t="shared" si="72"/>
        <v>64749</v>
      </c>
      <c r="G187" s="71">
        <f t="shared" si="73"/>
        <v>73236</v>
      </c>
      <c r="H187" s="72">
        <f t="shared" si="70"/>
        <v>90.37541657624125</v>
      </c>
    </row>
    <row r="188" spans="1:8" s="65" customFormat="1" ht="11.25" customHeight="1" x14ac:dyDescent="0.2">
      <c r="A188" s="70" t="s">
        <v>249</v>
      </c>
      <c r="B188" s="71">
        <f>+'[2]By Agency-SUM (C)'!B188</f>
        <v>6523150</v>
      </c>
      <c r="C188" s="71">
        <f>+'[2]By Agency-SUM (C)'!C188</f>
        <v>5861867</v>
      </c>
      <c r="D188" s="71">
        <f>+'[2]By Agency-SUM (C)'!D188</f>
        <v>30389</v>
      </c>
      <c r="E188" s="71">
        <f t="shared" si="71"/>
        <v>5892256</v>
      </c>
      <c r="F188" s="71">
        <f t="shared" si="72"/>
        <v>630894</v>
      </c>
      <c r="G188" s="71">
        <f t="shared" si="73"/>
        <v>661283</v>
      </c>
      <c r="H188" s="72">
        <f t="shared" si="70"/>
        <v>90.328384292864641</v>
      </c>
    </row>
    <row r="189" spans="1:8" s="65" customFormat="1" ht="11.25" customHeight="1" x14ac:dyDescent="0.2">
      <c r="A189" s="70" t="s">
        <v>250</v>
      </c>
      <c r="B189" s="71">
        <f>+'[2]By Agency-SUM (C)'!B189</f>
        <v>27866</v>
      </c>
      <c r="C189" s="71">
        <f>+'[2]By Agency-SUM (C)'!C189</f>
        <v>23727</v>
      </c>
      <c r="D189" s="71">
        <f>+'[2]By Agency-SUM (C)'!D189</f>
        <v>119</v>
      </c>
      <c r="E189" s="71">
        <f t="shared" si="71"/>
        <v>23846</v>
      </c>
      <c r="F189" s="71">
        <f t="shared" si="72"/>
        <v>4020</v>
      </c>
      <c r="G189" s="71">
        <f t="shared" si="73"/>
        <v>4139</v>
      </c>
      <c r="H189" s="72">
        <f t="shared" si="70"/>
        <v>85.57381755544391</v>
      </c>
    </row>
    <row r="190" spans="1:8" s="65" customFormat="1" ht="11.25" customHeight="1" x14ac:dyDescent="0.2">
      <c r="A190" s="70"/>
      <c r="B190" s="64"/>
      <c r="C190" s="64"/>
      <c r="D190" s="64"/>
      <c r="E190" s="64"/>
      <c r="F190" s="64"/>
      <c r="G190" s="64"/>
      <c r="H190" s="69"/>
    </row>
    <row r="191" spans="1:8" s="65" customFormat="1" ht="11.25" customHeight="1" x14ac:dyDescent="0.2">
      <c r="A191" s="67" t="s">
        <v>251</v>
      </c>
      <c r="B191" s="68">
        <f t="shared" ref="B191:G191" si="74">SUM(B192:B199)</f>
        <v>7641865</v>
      </c>
      <c r="C191" s="68">
        <f t="shared" si="74"/>
        <v>6511505</v>
      </c>
      <c r="D191" s="68">
        <f t="shared" si="74"/>
        <v>172495</v>
      </c>
      <c r="E191" s="68">
        <f t="shared" si="74"/>
        <v>6684000</v>
      </c>
      <c r="F191" s="68">
        <f t="shared" si="74"/>
        <v>957865</v>
      </c>
      <c r="G191" s="68">
        <f t="shared" si="74"/>
        <v>1130360</v>
      </c>
      <c r="H191" s="69">
        <f t="shared" ref="H191:H198" si="75">E191/B191*100</f>
        <v>87.46555978154548</v>
      </c>
    </row>
    <row r="192" spans="1:8" s="65" customFormat="1" ht="11.25" customHeight="1" x14ac:dyDescent="0.2">
      <c r="A192" s="70" t="s">
        <v>252</v>
      </c>
      <c r="B192" s="71">
        <f>+'[2]By Agency-SUM (C)'!B192</f>
        <v>1147533</v>
      </c>
      <c r="C192" s="71">
        <f>+'[2]By Agency-SUM (C)'!C192</f>
        <v>994207</v>
      </c>
      <c r="D192" s="71">
        <f>+'[2]By Agency-SUM (C)'!D192</f>
        <v>42209</v>
      </c>
      <c r="E192" s="71">
        <f t="shared" ref="E192:E198" si="76">SUM(C192:D192)</f>
        <v>1036416</v>
      </c>
      <c r="F192" s="71">
        <f t="shared" ref="F192:F198" si="77">B192-E192</f>
        <v>111117</v>
      </c>
      <c r="G192" s="71">
        <f t="shared" ref="G192:G198" si="78">B192-C192</f>
        <v>153326</v>
      </c>
      <c r="H192" s="72">
        <f t="shared" si="75"/>
        <v>90.316879776006445</v>
      </c>
    </row>
    <row r="193" spans="1:8" s="65" customFormat="1" ht="11.25" hidden="1" customHeight="1" x14ac:dyDescent="0.2">
      <c r="A193" s="70" t="s">
        <v>253</v>
      </c>
      <c r="B193" s="71">
        <f>+'[2]By Agency-SUM (C)'!B193</f>
        <v>0</v>
      </c>
      <c r="C193" s="71">
        <f>+'[2]By Agency-SUM (C)'!C193</f>
        <v>0</v>
      </c>
      <c r="D193" s="71">
        <f>+'[2]By Agency-SUM (C)'!D193</f>
        <v>0</v>
      </c>
      <c r="E193" s="71">
        <f t="shared" si="76"/>
        <v>0</v>
      </c>
      <c r="F193" s="71">
        <f t="shared" si="77"/>
        <v>0</v>
      </c>
      <c r="G193" s="71">
        <f t="shared" si="78"/>
        <v>0</v>
      </c>
      <c r="H193" s="72" t="e">
        <f t="shared" si="75"/>
        <v>#DIV/0!</v>
      </c>
    </row>
    <row r="194" spans="1:8" s="65" customFormat="1" ht="11.25" hidden="1" customHeight="1" x14ac:dyDescent="0.2">
      <c r="A194" s="70" t="s">
        <v>254</v>
      </c>
      <c r="B194" s="71">
        <f>+'[2]By Agency-SUM (C)'!B194</f>
        <v>35319</v>
      </c>
      <c r="C194" s="71">
        <f>+'[2]By Agency-SUM (C)'!C194</f>
        <v>34898</v>
      </c>
      <c r="D194" s="71">
        <f>+'[2]By Agency-SUM (C)'!D194</f>
        <v>421</v>
      </c>
      <c r="E194" s="71">
        <f t="shared" si="76"/>
        <v>35319</v>
      </c>
      <c r="F194" s="71">
        <f t="shared" si="77"/>
        <v>0</v>
      </c>
      <c r="G194" s="71">
        <f t="shared" si="78"/>
        <v>421</v>
      </c>
      <c r="H194" s="72">
        <f t="shared" si="75"/>
        <v>100</v>
      </c>
    </row>
    <row r="195" spans="1:8" s="65" customFormat="1" ht="11.25" customHeight="1" x14ac:dyDescent="0.2">
      <c r="A195" s="70" t="s">
        <v>255</v>
      </c>
      <c r="B195" s="71">
        <f>+'[2]By Agency-SUM (C)'!B195</f>
        <v>21390</v>
      </c>
      <c r="C195" s="71">
        <f>+'[2]By Agency-SUM (C)'!C195</f>
        <v>20366</v>
      </c>
      <c r="D195" s="71">
        <f>+'[2]By Agency-SUM (C)'!D195</f>
        <v>897</v>
      </c>
      <c r="E195" s="71">
        <f t="shared" si="76"/>
        <v>21263</v>
      </c>
      <c r="F195" s="71">
        <f t="shared" si="77"/>
        <v>127</v>
      </c>
      <c r="G195" s="71">
        <f t="shared" si="78"/>
        <v>1024</v>
      </c>
      <c r="H195" s="72">
        <f t="shared" si="75"/>
        <v>99.406264609630668</v>
      </c>
    </row>
    <row r="196" spans="1:8" s="65" customFormat="1" ht="11.25" customHeight="1" x14ac:dyDescent="0.2">
      <c r="A196" s="70" t="s">
        <v>256</v>
      </c>
      <c r="B196" s="71">
        <f>+'[2]By Agency-SUM (C)'!B196</f>
        <v>969123</v>
      </c>
      <c r="C196" s="71">
        <f>+'[2]By Agency-SUM (C)'!C196</f>
        <v>960033</v>
      </c>
      <c r="D196" s="71">
        <f>+'[2]By Agency-SUM (C)'!D196</f>
        <v>0</v>
      </c>
      <c r="E196" s="71">
        <f t="shared" si="76"/>
        <v>960033</v>
      </c>
      <c r="F196" s="71">
        <f t="shared" si="77"/>
        <v>9090</v>
      </c>
      <c r="G196" s="71">
        <f t="shared" si="78"/>
        <v>9090</v>
      </c>
      <c r="H196" s="72">
        <f t="shared" si="75"/>
        <v>99.062038564764222</v>
      </c>
    </row>
    <row r="197" spans="1:8" s="65" customFormat="1" ht="11.25" customHeight="1" x14ac:dyDescent="0.2">
      <c r="A197" s="70" t="s">
        <v>257</v>
      </c>
      <c r="B197" s="71">
        <f>+'[2]By Agency-SUM (C)'!B197</f>
        <v>35769</v>
      </c>
      <c r="C197" s="71">
        <f>+'[2]By Agency-SUM (C)'!C197</f>
        <v>30050</v>
      </c>
      <c r="D197" s="71">
        <f>+'[2]By Agency-SUM (C)'!D197</f>
        <v>1119</v>
      </c>
      <c r="E197" s="71">
        <f t="shared" si="76"/>
        <v>31169</v>
      </c>
      <c r="F197" s="71">
        <f t="shared" si="77"/>
        <v>4600</v>
      </c>
      <c r="G197" s="71">
        <f t="shared" si="78"/>
        <v>5719</v>
      </c>
      <c r="H197" s="72">
        <f t="shared" si="75"/>
        <v>87.139701976571899</v>
      </c>
    </row>
    <row r="198" spans="1:8" s="65" customFormat="1" ht="11.25" customHeight="1" x14ac:dyDescent="0.2">
      <c r="A198" s="70" t="s">
        <v>258</v>
      </c>
      <c r="B198" s="71">
        <f>+'[2]By Agency-SUM (C)'!B198</f>
        <v>59338</v>
      </c>
      <c r="C198" s="71">
        <f>+'[2]By Agency-SUM (C)'!C198</f>
        <v>54610</v>
      </c>
      <c r="D198" s="71">
        <f>+'[2]By Agency-SUM (C)'!D198</f>
        <v>789</v>
      </c>
      <c r="E198" s="71">
        <f t="shared" si="76"/>
        <v>55399</v>
      </c>
      <c r="F198" s="71">
        <f t="shared" si="77"/>
        <v>3939</v>
      </c>
      <c r="G198" s="71">
        <f t="shared" si="78"/>
        <v>4728</v>
      </c>
      <c r="H198" s="72">
        <f t="shared" si="75"/>
        <v>93.361758063972502</v>
      </c>
    </row>
    <row r="199" spans="1:8" s="65" customFormat="1" ht="11.25" customHeight="1" x14ac:dyDescent="0.2">
      <c r="A199" s="70" t="s">
        <v>259</v>
      </c>
      <c r="B199" s="71">
        <f>+'[2]By Agency-SUM (C)'!B199</f>
        <v>5373393</v>
      </c>
      <c r="C199" s="71">
        <f>+'[2]By Agency-SUM (C)'!C199</f>
        <v>4417341</v>
      </c>
      <c r="D199" s="71">
        <f>+'[2]By Agency-SUM (C)'!D199</f>
        <v>127060</v>
      </c>
      <c r="E199" s="71">
        <f>SUM(C199:D199)</f>
        <v>4544401</v>
      </c>
      <c r="F199" s="71">
        <f>B199-E199</f>
        <v>828992</v>
      </c>
      <c r="G199" s="71">
        <f>B199-C199</f>
        <v>956052</v>
      </c>
      <c r="H199" s="72">
        <f>E199/B199*100</f>
        <v>84.57228049390767</v>
      </c>
    </row>
    <row r="200" spans="1:8" s="65" customFormat="1" ht="11.25" customHeight="1" x14ac:dyDescent="0.2">
      <c r="A200" s="70"/>
      <c r="B200" s="64"/>
      <c r="C200" s="64"/>
      <c r="D200" s="64"/>
      <c r="E200" s="64"/>
      <c r="F200" s="64"/>
      <c r="G200" s="64"/>
      <c r="H200" s="69"/>
    </row>
    <row r="201" spans="1:8" s="65" customFormat="1" ht="11.25" customHeight="1" x14ac:dyDescent="0.2">
      <c r="A201" s="67" t="s">
        <v>260</v>
      </c>
      <c r="B201" s="74">
        <f t="shared" ref="B201:G201" si="79">SUM(B202:B208)</f>
        <v>1296769</v>
      </c>
      <c r="C201" s="74">
        <f t="shared" si="79"/>
        <v>1249805</v>
      </c>
      <c r="D201" s="74">
        <f t="shared" si="79"/>
        <v>9497</v>
      </c>
      <c r="E201" s="74">
        <f t="shared" si="79"/>
        <v>1259302</v>
      </c>
      <c r="F201" s="74">
        <f t="shared" si="79"/>
        <v>37467</v>
      </c>
      <c r="G201" s="74">
        <f t="shared" si="79"/>
        <v>46964</v>
      </c>
      <c r="H201" s="69">
        <f t="shared" ref="H201:H208" si="80">E201/B201*100</f>
        <v>97.110742159937502</v>
      </c>
    </row>
    <row r="202" spans="1:8" s="65" customFormat="1" ht="11.25" customHeight="1" x14ac:dyDescent="0.2">
      <c r="A202" s="70" t="s">
        <v>261</v>
      </c>
      <c r="B202" s="71">
        <f>+'[2]By Agency-SUM (C)'!B202</f>
        <v>207991</v>
      </c>
      <c r="C202" s="71">
        <f>+'[2]By Agency-SUM (C)'!C202</f>
        <v>201012</v>
      </c>
      <c r="D202" s="71">
        <f>+'[2]By Agency-SUM (C)'!D202</f>
        <v>1083</v>
      </c>
      <c r="E202" s="71">
        <f t="shared" ref="E202:E208" si="81">SUM(C202:D202)</f>
        <v>202095</v>
      </c>
      <c r="F202" s="71">
        <f t="shared" ref="F202:F208" si="82">B202-E202</f>
        <v>5896</v>
      </c>
      <c r="G202" s="71">
        <f t="shared" ref="G202:G208" si="83">B202-C202</f>
        <v>6979</v>
      </c>
      <c r="H202" s="72">
        <f t="shared" si="80"/>
        <v>97.165261958450117</v>
      </c>
    </row>
    <row r="203" spans="1:8" s="65" customFormat="1" ht="11.25" customHeight="1" x14ac:dyDescent="0.2">
      <c r="A203" s="70" t="s">
        <v>262</v>
      </c>
      <c r="B203" s="71">
        <f>+'[2]By Agency-SUM (C)'!B203</f>
        <v>290788</v>
      </c>
      <c r="C203" s="71">
        <f>+'[2]By Agency-SUM (C)'!C203</f>
        <v>286649</v>
      </c>
      <c r="D203" s="71">
        <f>+'[2]By Agency-SUM (C)'!D203</f>
        <v>1775</v>
      </c>
      <c r="E203" s="71">
        <f t="shared" si="81"/>
        <v>288424</v>
      </c>
      <c r="F203" s="71">
        <f t="shared" si="82"/>
        <v>2364</v>
      </c>
      <c r="G203" s="71">
        <f t="shared" si="83"/>
        <v>4139</v>
      </c>
      <c r="H203" s="72">
        <f t="shared" si="80"/>
        <v>99.187036603986414</v>
      </c>
    </row>
    <row r="204" spans="1:8" s="65" customFormat="1" ht="11.25" customHeight="1" x14ac:dyDescent="0.2">
      <c r="A204" s="70" t="s">
        <v>263</v>
      </c>
      <c r="B204" s="71">
        <f>+'[2]By Agency-SUM (C)'!B204</f>
        <v>33836</v>
      </c>
      <c r="C204" s="71">
        <f>+'[2]By Agency-SUM (C)'!C204</f>
        <v>32155</v>
      </c>
      <c r="D204" s="71">
        <f>+'[2]By Agency-SUM (C)'!D204</f>
        <v>59</v>
      </c>
      <c r="E204" s="71">
        <f t="shared" si="81"/>
        <v>32214</v>
      </c>
      <c r="F204" s="71">
        <f t="shared" si="82"/>
        <v>1622</v>
      </c>
      <c r="G204" s="71">
        <f t="shared" si="83"/>
        <v>1681</v>
      </c>
      <c r="H204" s="72">
        <f t="shared" si="80"/>
        <v>95.206289159475105</v>
      </c>
    </row>
    <row r="205" spans="1:8" s="65" customFormat="1" ht="11.25" customHeight="1" x14ac:dyDescent="0.2">
      <c r="A205" s="70" t="s">
        <v>264</v>
      </c>
      <c r="B205" s="71">
        <f>+'[2]By Agency-SUM (C)'!B205</f>
        <v>32015</v>
      </c>
      <c r="C205" s="71">
        <f>+'[2]By Agency-SUM (C)'!C205</f>
        <v>30884</v>
      </c>
      <c r="D205" s="71">
        <f>+'[2]By Agency-SUM (C)'!D205</f>
        <v>1072</v>
      </c>
      <c r="E205" s="71">
        <f t="shared" si="81"/>
        <v>31956</v>
      </c>
      <c r="F205" s="71">
        <f t="shared" si="82"/>
        <v>59</v>
      </c>
      <c r="G205" s="71">
        <f t="shared" si="83"/>
        <v>1131</v>
      </c>
      <c r="H205" s="72">
        <f t="shared" si="80"/>
        <v>99.815711385288139</v>
      </c>
    </row>
    <row r="206" spans="1:8" s="65" customFormat="1" ht="11.25" customHeight="1" x14ac:dyDescent="0.2">
      <c r="A206" s="70" t="s">
        <v>265</v>
      </c>
      <c r="B206" s="71">
        <f>+'[2]By Agency-SUM (C)'!B206</f>
        <v>104014</v>
      </c>
      <c r="C206" s="71">
        <f>+'[2]By Agency-SUM (C)'!C206</f>
        <v>101442</v>
      </c>
      <c r="D206" s="71">
        <f>+'[2]By Agency-SUM (C)'!D206</f>
        <v>1840</v>
      </c>
      <c r="E206" s="71">
        <f t="shared" si="81"/>
        <v>103282</v>
      </c>
      <c r="F206" s="71">
        <f t="shared" si="82"/>
        <v>732</v>
      </c>
      <c r="G206" s="71">
        <f t="shared" si="83"/>
        <v>2572</v>
      </c>
      <c r="H206" s="72">
        <f t="shared" si="80"/>
        <v>99.29624858192166</v>
      </c>
    </row>
    <row r="207" spans="1:8" s="65" customFormat="1" ht="11.25" customHeight="1" x14ac:dyDescent="0.2">
      <c r="A207" s="70" t="s">
        <v>266</v>
      </c>
      <c r="B207" s="71">
        <f>+'[2]By Agency-SUM (C)'!B207</f>
        <v>281114</v>
      </c>
      <c r="C207" s="71">
        <f>+'[2]By Agency-SUM (C)'!C207</f>
        <v>269636</v>
      </c>
      <c r="D207" s="71">
        <f>+'[2]By Agency-SUM (C)'!D207</f>
        <v>3432</v>
      </c>
      <c r="E207" s="71">
        <f t="shared" si="81"/>
        <v>273068</v>
      </c>
      <c r="F207" s="71">
        <f t="shared" si="82"/>
        <v>8046</v>
      </c>
      <c r="G207" s="71">
        <f t="shared" si="83"/>
        <v>11478</v>
      </c>
      <c r="H207" s="72">
        <f t="shared" si="80"/>
        <v>97.137815975013694</v>
      </c>
    </row>
    <row r="208" spans="1:8" s="65" customFormat="1" ht="11.25" customHeight="1" x14ac:dyDescent="0.2">
      <c r="A208" s="70" t="s">
        <v>267</v>
      </c>
      <c r="B208" s="71">
        <f>+'[2]By Agency-SUM (C)'!B208</f>
        <v>347011</v>
      </c>
      <c r="C208" s="71">
        <f>+'[2]By Agency-SUM (C)'!C208</f>
        <v>328027</v>
      </c>
      <c r="D208" s="71">
        <f>+'[2]By Agency-SUM (C)'!D208</f>
        <v>236</v>
      </c>
      <c r="E208" s="71">
        <f t="shared" si="81"/>
        <v>328263</v>
      </c>
      <c r="F208" s="71">
        <f t="shared" si="82"/>
        <v>18748</v>
      </c>
      <c r="G208" s="71">
        <f t="shared" si="83"/>
        <v>18984</v>
      </c>
      <c r="H208" s="72">
        <f t="shared" si="80"/>
        <v>94.597289423101856</v>
      </c>
    </row>
    <row r="209" spans="1:8" s="65" customFormat="1" ht="11.25" customHeight="1" x14ac:dyDescent="0.2">
      <c r="A209" s="70"/>
      <c r="B209" s="64"/>
      <c r="C209" s="64"/>
      <c r="D209" s="64"/>
      <c r="E209" s="64"/>
      <c r="F209" s="64"/>
      <c r="G209" s="64"/>
      <c r="H209" s="69"/>
    </row>
    <row r="210" spans="1:8" s="65" customFormat="1" ht="11.25" customHeight="1" x14ac:dyDescent="0.2">
      <c r="A210" s="67" t="s">
        <v>268</v>
      </c>
      <c r="B210" s="68">
        <f t="shared" ref="B210:G210" si="84">SUM(B211:B227)+SUM(B232:B247)</f>
        <v>16453864</v>
      </c>
      <c r="C210" s="68">
        <f t="shared" si="84"/>
        <v>12851487</v>
      </c>
      <c r="D210" s="68">
        <f t="shared" si="84"/>
        <v>1317351</v>
      </c>
      <c r="E210" s="68">
        <f t="shared" si="84"/>
        <v>14168838</v>
      </c>
      <c r="F210" s="68">
        <f t="shared" si="84"/>
        <v>2285026</v>
      </c>
      <c r="G210" s="68">
        <f t="shared" si="84"/>
        <v>3602377</v>
      </c>
      <c r="H210" s="69">
        <f t="shared" ref="H210:H247" si="85">E210/B210*100</f>
        <v>86.112526516567783</v>
      </c>
    </row>
    <row r="211" spans="1:8" s="65" customFormat="1" ht="11.25" customHeight="1" x14ac:dyDescent="0.2">
      <c r="A211" s="70" t="s">
        <v>269</v>
      </c>
      <c r="B211" s="71">
        <f>+'[2]By Agency-SUM (C)'!B211</f>
        <v>31083</v>
      </c>
      <c r="C211" s="71">
        <f>+'[2]By Agency-SUM (C)'!C211</f>
        <v>22177</v>
      </c>
      <c r="D211" s="71">
        <f>+'[2]By Agency-SUM (C)'!D211</f>
        <v>0</v>
      </c>
      <c r="E211" s="71">
        <f t="shared" ref="E211:E226" si="86">SUM(C211:D211)</f>
        <v>22177</v>
      </c>
      <c r="F211" s="71">
        <f t="shared" ref="F211:F226" si="87">B211-E211</f>
        <v>8906</v>
      </c>
      <c r="G211" s="71">
        <f t="shared" ref="G211:G226" si="88">B211-C211</f>
        <v>8906</v>
      </c>
      <c r="H211" s="72">
        <f t="shared" si="85"/>
        <v>71.347682012675733</v>
      </c>
    </row>
    <row r="212" spans="1:8" s="65" customFormat="1" ht="11.25" customHeight="1" x14ac:dyDescent="0.2">
      <c r="A212" s="70" t="s">
        <v>270</v>
      </c>
      <c r="B212" s="71">
        <f>+'[2]By Agency-SUM (C)'!B212</f>
        <v>86025</v>
      </c>
      <c r="C212" s="71">
        <f>+'[2]By Agency-SUM (C)'!C212</f>
        <v>58356</v>
      </c>
      <c r="D212" s="71">
        <f>+'[2]By Agency-SUM (C)'!D212</f>
        <v>242</v>
      </c>
      <c r="E212" s="71">
        <f t="shared" si="86"/>
        <v>58598</v>
      </c>
      <c r="F212" s="71">
        <f t="shared" si="87"/>
        <v>27427</v>
      </c>
      <c r="G212" s="71">
        <f t="shared" si="88"/>
        <v>27669</v>
      </c>
      <c r="H212" s="72">
        <f t="shared" si="85"/>
        <v>68.117407730310958</v>
      </c>
    </row>
    <row r="213" spans="1:8" s="65" customFormat="1" ht="11.25" customHeight="1" x14ac:dyDescent="0.2">
      <c r="A213" s="70" t="s">
        <v>271</v>
      </c>
      <c r="B213" s="71">
        <f>+'[2]By Agency-SUM (C)'!B213</f>
        <v>90217</v>
      </c>
      <c r="C213" s="71">
        <f>+'[2]By Agency-SUM (C)'!C213</f>
        <v>83561</v>
      </c>
      <c r="D213" s="71">
        <f>+'[2]By Agency-SUM (C)'!D213</f>
        <v>1712</v>
      </c>
      <c r="E213" s="71">
        <f t="shared" si="86"/>
        <v>85273</v>
      </c>
      <c r="F213" s="71">
        <f t="shared" si="87"/>
        <v>4944</v>
      </c>
      <c r="G213" s="71">
        <f t="shared" si="88"/>
        <v>6656</v>
      </c>
      <c r="H213" s="72">
        <f t="shared" si="85"/>
        <v>94.519879845261983</v>
      </c>
    </row>
    <row r="214" spans="1:8" s="65" customFormat="1" ht="11.25" customHeight="1" x14ac:dyDescent="0.2">
      <c r="A214" s="70" t="s">
        <v>272</v>
      </c>
      <c r="B214" s="71">
        <f>+'[2]By Agency-SUM (C)'!B214</f>
        <v>6925104</v>
      </c>
      <c r="C214" s="71">
        <f>+'[2]By Agency-SUM (C)'!C214</f>
        <v>4584851</v>
      </c>
      <c r="D214" s="71">
        <f>+'[2]By Agency-SUM (C)'!D214</f>
        <v>1142092</v>
      </c>
      <c r="E214" s="71">
        <f t="shared" si="86"/>
        <v>5726943</v>
      </c>
      <c r="F214" s="71">
        <f t="shared" si="87"/>
        <v>1198161</v>
      </c>
      <c r="G214" s="71">
        <f t="shared" si="88"/>
        <v>2340253</v>
      </c>
      <c r="H214" s="72">
        <f t="shared" si="85"/>
        <v>82.698295938949073</v>
      </c>
    </row>
    <row r="215" spans="1:8" s="65" customFormat="1" ht="11.25" customHeight="1" x14ac:dyDescent="0.2">
      <c r="A215" s="70" t="s">
        <v>273</v>
      </c>
      <c r="B215" s="71">
        <f>+'[2]By Agency-SUM (C)'!B215</f>
        <v>46035</v>
      </c>
      <c r="C215" s="71">
        <f>+'[2]By Agency-SUM (C)'!C215</f>
        <v>44694</v>
      </c>
      <c r="D215" s="71">
        <f>+'[2]By Agency-SUM (C)'!D215</f>
        <v>99</v>
      </c>
      <c r="E215" s="71">
        <f t="shared" si="86"/>
        <v>44793</v>
      </c>
      <c r="F215" s="71">
        <f t="shared" si="87"/>
        <v>1242</v>
      </c>
      <c r="G215" s="71">
        <f t="shared" si="88"/>
        <v>1341</v>
      </c>
      <c r="H215" s="72">
        <f t="shared" si="85"/>
        <v>97.302052785923749</v>
      </c>
    </row>
    <row r="216" spans="1:8" s="65" customFormat="1" ht="11.25" customHeight="1" x14ac:dyDescent="0.2">
      <c r="A216" s="70" t="s">
        <v>274</v>
      </c>
      <c r="B216" s="71">
        <f>+'[2]By Agency-SUM (C)'!B216</f>
        <v>198257</v>
      </c>
      <c r="C216" s="71">
        <f>+'[2]By Agency-SUM (C)'!C216</f>
        <v>191348</v>
      </c>
      <c r="D216" s="71">
        <f>+'[2]By Agency-SUM (C)'!D216</f>
        <v>2930</v>
      </c>
      <c r="E216" s="71">
        <f t="shared" si="86"/>
        <v>194278</v>
      </c>
      <c r="F216" s="71">
        <f t="shared" si="87"/>
        <v>3979</v>
      </c>
      <c r="G216" s="71">
        <f t="shared" si="88"/>
        <v>6909</v>
      </c>
      <c r="H216" s="72">
        <f t="shared" si="85"/>
        <v>97.993009074080618</v>
      </c>
    </row>
    <row r="217" spans="1:8" s="65" customFormat="1" ht="11.25" customHeight="1" x14ac:dyDescent="0.2">
      <c r="A217" s="70" t="s">
        <v>275</v>
      </c>
      <c r="B217" s="71">
        <f>+'[2]By Agency-SUM (C)'!B217</f>
        <v>489256</v>
      </c>
      <c r="C217" s="71">
        <f>+'[2]By Agency-SUM (C)'!C217</f>
        <v>442883</v>
      </c>
      <c r="D217" s="71">
        <f>+'[2]By Agency-SUM (C)'!D217</f>
        <v>345</v>
      </c>
      <c r="E217" s="71">
        <f t="shared" si="86"/>
        <v>443228</v>
      </c>
      <c r="F217" s="71">
        <f t="shared" si="87"/>
        <v>46028</v>
      </c>
      <c r="G217" s="71">
        <f t="shared" si="88"/>
        <v>46373</v>
      </c>
      <c r="H217" s="72">
        <f t="shared" si="85"/>
        <v>90.592246186045756</v>
      </c>
    </row>
    <row r="218" spans="1:8" s="65" customFormat="1" ht="11.25" customHeight="1" x14ac:dyDescent="0.2">
      <c r="A218" s="70" t="s">
        <v>276</v>
      </c>
      <c r="B218" s="71">
        <f>+'[2]By Agency-SUM (C)'!B218</f>
        <v>75625</v>
      </c>
      <c r="C218" s="71">
        <f>+'[2]By Agency-SUM (C)'!C218</f>
        <v>67799</v>
      </c>
      <c r="D218" s="71">
        <f>+'[2]By Agency-SUM (C)'!D218</f>
        <v>417</v>
      </c>
      <c r="E218" s="71">
        <f>SUM(C218:D218)</f>
        <v>68216</v>
      </c>
      <c r="F218" s="71">
        <f>B218-E218</f>
        <v>7409</v>
      </c>
      <c r="G218" s="71">
        <f>B218-C218</f>
        <v>7826</v>
      </c>
      <c r="H218" s="72">
        <f>E218/B218*100</f>
        <v>90.202975206611569</v>
      </c>
    </row>
    <row r="219" spans="1:8" s="65" customFormat="1" ht="11.25" customHeight="1" x14ac:dyDescent="0.2">
      <c r="A219" s="70" t="s">
        <v>277</v>
      </c>
      <c r="B219" s="71">
        <f>+'[2]By Agency-SUM (C)'!B219</f>
        <v>140141</v>
      </c>
      <c r="C219" s="71">
        <f>+'[2]By Agency-SUM (C)'!C219</f>
        <v>112771</v>
      </c>
      <c r="D219" s="71">
        <f>+'[2]By Agency-SUM (C)'!D219</f>
        <v>19373</v>
      </c>
      <c r="E219" s="71">
        <f t="shared" si="86"/>
        <v>132144</v>
      </c>
      <c r="F219" s="71">
        <f t="shared" si="87"/>
        <v>7997</v>
      </c>
      <c r="G219" s="71">
        <f t="shared" si="88"/>
        <v>27370</v>
      </c>
      <c r="H219" s="72">
        <f t="shared" si="85"/>
        <v>94.29360429852791</v>
      </c>
    </row>
    <row r="220" spans="1:8" s="65" customFormat="1" ht="11.25" customHeight="1" x14ac:dyDescent="0.2">
      <c r="A220" s="70" t="s">
        <v>278</v>
      </c>
      <c r="B220" s="71">
        <f>+'[2]By Agency-SUM (C)'!B220</f>
        <v>80966</v>
      </c>
      <c r="C220" s="71">
        <f>+'[2]By Agency-SUM (C)'!C220</f>
        <v>79407</v>
      </c>
      <c r="D220" s="71">
        <f>+'[2]By Agency-SUM (C)'!D220</f>
        <v>111</v>
      </c>
      <c r="E220" s="71">
        <f t="shared" si="86"/>
        <v>79518</v>
      </c>
      <c r="F220" s="71">
        <f t="shared" si="87"/>
        <v>1448</v>
      </c>
      <c r="G220" s="71">
        <f t="shared" si="88"/>
        <v>1559</v>
      </c>
      <c r="H220" s="72">
        <f t="shared" si="85"/>
        <v>98.211594990489843</v>
      </c>
    </row>
    <row r="221" spans="1:8" s="65" customFormat="1" ht="11.25" customHeight="1" x14ac:dyDescent="0.2">
      <c r="A221" s="70" t="s">
        <v>279</v>
      </c>
      <c r="B221" s="71">
        <f>+'[2]By Agency-SUM (C)'!B221</f>
        <v>105934</v>
      </c>
      <c r="C221" s="71">
        <f>+'[2]By Agency-SUM (C)'!C221</f>
        <v>87248</v>
      </c>
      <c r="D221" s="71">
        <f>+'[2]By Agency-SUM (C)'!D221</f>
        <v>2196</v>
      </c>
      <c r="E221" s="71">
        <f t="shared" si="86"/>
        <v>89444</v>
      </c>
      <c r="F221" s="71">
        <f t="shared" si="87"/>
        <v>16490</v>
      </c>
      <c r="G221" s="71">
        <f t="shared" si="88"/>
        <v>18686</v>
      </c>
      <c r="H221" s="72">
        <f t="shared" si="85"/>
        <v>84.43370400438009</v>
      </c>
    </row>
    <row r="222" spans="1:8" s="65" customFormat="1" ht="11.25" customHeight="1" x14ac:dyDescent="0.2">
      <c r="A222" s="70" t="s">
        <v>280</v>
      </c>
      <c r="B222" s="71">
        <f>+'[2]By Agency-SUM (C)'!B222</f>
        <v>376046</v>
      </c>
      <c r="C222" s="71">
        <f>+'[2]By Agency-SUM (C)'!C222</f>
        <v>332256</v>
      </c>
      <c r="D222" s="71">
        <f>+'[2]By Agency-SUM (C)'!D222</f>
        <v>3980</v>
      </c>
      <c r="E222" s="71">
        <f t="shared" si="86"/>
        <v>336236</v>
      </c>
      <c r="F222" s="71">
        <f t="shared" si="87"/>
        <v>39810</v>
      </c>
      <c r="G222" s="71">
        <f t="shared" si="88"/>
        <v>43790</v>
      </c>
      <c r="H222" s="72">
        <f t="shared" si="85"/>
        <v>89.413529195896245</v>
      </c>
    </row>
    <row r="223" spans="1:8" s="65" customFormat="1" ht="11.25" customHeight="1" x14ac:dyDescent="0.2">
      <c r="A223" s="70" t="s">
        <v>281</v>
      </c>
      <c r="B223" s="71">
        <f>+'[2]By Agency-SUM (C)'!B223</f>
        <v>143615</v>
      </c>
      <c r="C223" s="71">
        <f>+'[2]By Agency-SUM (C)'!C223</f>
        <v>99396</v>
      </c>
      <c r="D223" s="71">
        <f>+'[2]By Agency-SUM (C)'!D223</f>
        <v>19708</v>
      </c>
      <c r="E223" s="71">
        <f t="shared" si="86"/>
        <v>119104</v>
      </c>
      <c r="F223" s="71">
        <f t="shared" si="87"/>
        <v>24511</v>
      </c>
      <c r="G223" s="71">
        <f t="shared" si="88"/>
        <v>44219</v>
      </c>
      <c r="H223" s="72">
        <f t="shared" si="85"/>
        <v>82.932841277025375</v>
      </c>
    </row>
    <row r="224" spans="1:8" s="65" customFormat="1" ht="11.25" customHeight="1" x14ac:dyDescent="0.2">
      <c r="A224" s="70" t="s">
        <v>282</v>
      </c>
      <c r="B224" s="71">
        <f>+'[2]By Agency-SUM (C)'!B224</f>
        <v>111449</v>
      </c>
      <c r="C224" s="71">
        <f>+'[2]By Agency-SUM (C)'!C224</f>
        <v>100471</v>
      </c>
      <c r="D224" s="71">
        <f>+'[2]By Agency-SUM (C)'!D224</f>
        <v>2681</v>
      </c>
      <c r="E224" s="71">
        <f t="shared" si="86"/>
        <v>103152</v>
      </c>
      <c r="F224" s="71">
        <f t="shared" si="87"/>
        <v>8297</v>
      </c>
      <c r="G224" s="71">
        <f t="shared" si="88"/>
        <v>10978</v>
      </c>
      <c r="H224" s="72">
        <f t="shared" si="85"/>
        <v>92.555339213451887</v>
      </c>
    </row>
    <row r="225" spans="1:8" s="65" customFormat="1" ht="11.25" customHeight="1" x14ac:dyDescent="0.2">
      <c r="A225" s="70" t="s">
        <v>283</v>
      </c>
      <c r="B225" s="71">
        <f>+'[2]By Agency-SUM (C)'!B225</f>
        <v>106825</v>
      </c>
      <c r="C225" s="71">
        <f>+'[2]By Agency-SUM (C)'!C225</f>
        <v>89828</v>
      </c>
      <c r="D225" s="71">
        <f>+'[2]By Agency-SUM (C)'!D225</f>
        <v>14067</v>
      </c>
      <c r="E225" s="71">
        <f t="shared" si="86"/>
        <v>103895</v>
      </c>
      <c r="F225" s="71">
        <f t="shared" si="87"/>
        <v>2930</v>
      </c>
      <c r="G225" s="71">
        <f t="shared" si="88"/>
        <v>16997</v>
      </c>
      <c r="H225" s="72">
        <f t="shared" si="85"/>
        <v>97.257196349169206</v>
      </c>
    </row>
    <row r="226" spans="1:8" s="65" customFormat="1" ht="11.25" customHeight="1" x14ac:dyDescent="0.2">
      <c r="A226" s="70" t="s">
        <v>284</v>
      </c>
      <c r="B226" s="71">
        <f>+'[2]By Agency-SUM (C)'!B226</f>
        <v>209732</v>
      </c>
      <c r="C226" s="71">
        <f>+'[2]By Agency-SUM (C)'!C226</f>
        <v>190857</v>
      </c>
      <c r="D226" s="71">
        <f>+'[2]By Agency-SUM (C)'!D226</f>
        <v>895</v>
      </c>
      <c r="E226" s="71">
        <f t="shared" si="86"/>
        <v>191752</v>
      </c>
      <c r="F226" s="71">
        <f t="shared" si="87"/>
        <v>17980</v>
      </c>
      <c r="G226" s="71">
        <f t="shared" si="88"/>
        <v>18875</v>
      </c>
      <c r="H226" s="72">
        <f t="shared" si="85"/>
        <v>91.427154654511469</v>
      </c>
    </row>
    <row r="227" spans="1:8" s="65" customFormat="1" ht="11.25" customHeight="1" x14ac:dyDescent="0.2">
      <c r="A227" s="70" t="s">
        <v>285</v>
      </c>
      <c r="B227" s="74">
        <f t="shared" ref="B227:G227" si="89">SUM(B228:B231)</f>
        <v>1907869</v>
      </c>
      <c r="C227" s="74">
        <f t="shared" si="89"/>
        <v>1367484</v>
      </c>
      <c r="D227" s="74">
        <f t="shared" si="89"/>
        <v>36052</v>
      </c>
      <c r="E227" s="74">
        <f t="shared" si="89"/>
        <v>1403536</v>
      </c>
      <c r="F227" s="74">
        <f t="shared" si="89"/>
        <v>504333</v>
      </c>
      <c r="G227" s="74">
        <f t="shared" si="89"/>
        <v>540385</v>
      </c>
      <c r="H227" s="69">
        <f t="shared" si="85"/>
        <v>73.565637892329079</v>
      </c>
    </row>
    <row r="228" spans="1:8" s="65" customFormat="1" ht="11.25" customHeight="1" x14ac:dyDescent="0.2">
      <c r="A228" s="70" t="s">
        <v>286</v>
      </c>
      <c r="B228" s="71">
        <f>+'[2]By Agency-SUM (C)'!B228</f>
        <v>717740</v>
      </c>
      <c r="C228" s="71">
        <f>+'[2]By Agency-SUM (C)'!C228</f>
        <v>623480</v>
      </c>
      <c r="D228" s="71">
        <f>+'[2]By Agency-SUM (C)'!D228</f>
        <v>2855</v>
      </c>
      <c r="E228" s="71">
        <f t="shared" ref="E228:E247" si="90">SUM(C228:D228)</f>
        <v>626335</v>
      </c>
      <c r="F228" s="71">
        <f t="shared" ref="F228:F247" si="91">B228-E228</f>
        <v>91405</v>
      </c>
      <c r="G228" s="71">
        <f t="shared" ref="G228:G247" si="92">B228-C228</f>
        <v>94260</v>
      </c>
      <c r="H228" s="72">
        <f t="shared" si="85"/>
        <v>87.264887006436879</v>
      </c>
    </row>
    <row r="229" spans="1:8" s="65" customFormat="1" ht="11.25" customHeight="1" x14ac:dyDescent="0.2">
      <c r="A229" s="70" t="s">
        <v>287</v>
      </c>
      <c r="B229" s="71">
        <f>+'[2]By Agency-SUM (C)'!B229</f>
        <v>830519</v>
      </c>
      <c r="C229" s="71">
        <f>+'[2]By Agency-SUM (C)'!C229</f>
        <v>445700</v>
      </c>
      <c r="D229" s="71">
        <f>+'[2]By Agency-SUM (C)'!D229</f>
        <v>27654</v>
      </c>
      <c r="E229" s="71">
        <f t="shared" si="90"/>
        <v>473354</v>
      </c>
      <c r="F229" s="71">
        <f t="shared" si="91"/>
        <v>357165</v>
      </c>
      <c r="G229" s="71">
        <f t="shared" si="92"/>
        <v>384819</v>
      </c>
      <c r="H229" s="72">
        <f t="shared" si="85"/>
        <v>56.994963390361931</v>
      </c>
    </row>
    <row r="230" spans="1:8" s="65" customFormat="1" ht="11.25" customHeight="1" x14ac:dyDescent="0.2">
      <c r="A230" s="70" t="s">
        <v>288</v>
      </c>
      <c r="B230" s="71">
        <f>+'[2]By Agency-SUM (C)'!B230</f>
        <v>242087</v>
      </c>
      <c r="C230" s="71">
        <f>+'[2]By Agency-SUM (C)'!C230</f>
        <v>208851</v>
      </c>
      <c r="D230" s="71">
        <f>+'[2]By Agency-SUM (C)'!D230</f>
        <v>996</v>
      </c>
      <c r="E230" s="71">
        <f t="shared" si="90"/>
        <v>209847</v>
      </c>
      <c r="F230" s="71">
        <f t="shared" si="91"/>
        <v>32240</v>
      </c>
      <c r="G230" s="71">
        <f t="shared" si="92"/>
        <v>33236</v>
      </c>
      <c r="H230" s="72">
        <f t="shared" si="85"/>
        <v>86.682473656164944</v>
      </c>
    </row>
    <row r="231" spans="1:8" s="65" customFormat="1" ht="11.25" customHeight="1" x14ac:dyDescent="0.2">
      <c r="A231" s="70" t="s">
        <v>289</v>
      </c>
      <c r="B231" s="71">
        <f>+'[2]By Agency-SUM (C)'!B231</f>
        <v>117523</v>
      </c>
      <c r="C231" s="71">
        <f>+'[2]By Agency-SUM (C)'!C231</f>
        <v>89453</v>
      </c>
      <c r="D231" s="71">
        <f>+'[2]By Agency-SUM (C)'!D231</f>
        <v>4547</v>
      </c>
      <c r="E231" s="71">
        <f t="shared" si="90"/>
        <v>94000</v>
      </c>
      <c r="F231" s="71">
        <f t="shared" si="91"/>
        <v>23523</v>
      </c>
      <c r="G231" s="71">
        <f t="shared" si="92"/>
        <v>28070</v>
      </c>
      <c r="H231" s="72">
        <f t="shared" si="85"/>
        <v>79.984343490210435</v>
      </c>
    </row>
    <row r="232" spans="1:8" s="65" customFormat="1" ht="11.25" customHeight="1" x14ac:dyDescent="0.2">
      <c r="A232" s="70" t="s">
        <v>290</v>
      </c>
      <c r="B232" s="71">
        <f>+'[2]By Agency-SUM (C)'!B232</f>
        <v>1027406</v>
      </c>
      <c r="C232" s="71">
        <f>+'[2]By Agency-SUM (C)'!C232</f>
        <v>845844</v>
      </c>
      <c r="D232" s="71">
        <f>+'[2]By Agency-SUM (C)'!D232</f>
        <v>27744</v>
      </c>
      <c r="E232" s="71">
        <f t="shared" si="90"/>
        <v>873588</v>
      </c>
      <c r="F232" s="71">
        <f t="shared" si="91"/>
        <v>153818</v>
      </c>
      <c r="G232" s="71">
        <f t="shared" si="92"/>
        <v>181562</v>
      </c>
      <c r="H232" s="72">
        <f t="shared" si="85"/>
        <v>85.028508690819407</v>
      </c>
    </row>
    <row r="233" spans="1:8" s="65" customFormat="1" ht="11.25" customHeight="1" x14ac:dyDescent="0.2">
      <c r="A233" s="70" t="s">
        <v>291</v>
      </c>
      <c r="B233" s="71">
        <f>+'[2]By Agency-SUM (C)'!B233</f>
        <v>513207</v>
      </c>
      <c r="C233" s="71">
        <f>+'[2]By Agency-SUM (C)'!C233</f>
        <v>503386</v>
      </c>
      <c r="D233" s="71">
        <f>+'[2]By Agency-SUM (C)'!D233</f>
        <v>3099</v>
      </c>
      <c r="E233" s="71">
        <f t="shared" si="90"/>
        <v>506485</v>
      </c>
      <c r="F233" s="71">
        <f t="shared" si="91"/>
        <v>6722</v>
      </c>
      <c r="G233" s="71">
        <f t="shared" si="92"/>
        <v>9821</v>
      </c>
      <c r="H233" s="72">
        <f t="shared" si="85"/>
        <v>98.690197132930763</v>
      </c>
    </row>
    <row r="234" spans="1:8" s="65" customFormat="1" ht="11.25" customHeight="1" x14ac:dyDescent="0.2">
      <c r="A234" s="70" t="s">
        <v>292</v>
      </c>
      <c r="B234" s="71">
        <f>+'[2]By Agency-SUM (C)'!B234</f>
        <v>574888</v>
      </c>
      <c r="C234" s="71">
        <f>+'[2]By Agency-SUM (C)'!C234</f>
        <v>549269</v>
      </c>
      <c r="D234" s="71">
        <f>+'[2]By Agency-SUM (C)'!D234</f>
        <v>9471</v>
      </c>
      <c r="E234" s="71">
        <f t="shared" si="90"/>
        <v>558740</v>
      </c>
      <c r="F234" s="71">
        <f t="shared" si="91"/>
        <v>16148</v>
      </c>
      <c r="G234" s="71">
        <f t="shared" si="92"/>
        <v>25619</v>
      </c>
      <c r="H234" s="72">
        <f t="shared" si="85"/>
        <v>97.191105050027133</v>
      </c>
    </row>
    <row r="235" spans="1:8" s="65" customFormat="1" ht="11.25" customHeight="1" x14ac:dyDescent="0.2">
      <c r="A235" s="70" t="s">
        <v>293</v>
      </c>
      <c r="B235" s="71">
        <f>+'[2]By Agency-SUM (C)'!B235</f>
        <v>117026</v>
      </c>
      <c r="C235" s="71">
        <f>+'[2]By Agency-SUM (C)'!C235</f>
        <v>116143</v>
      </c>
      <c r="D235" s="71">
        <f>+'[2]By Agency-SUM (C)'!D235</f>
        <v>883</v>
      </c>
      <c r="E235" s="71">
        <f t="shared" si="90"/>
        <v>117026</v>
      </c>
      <c r="F235" s="71">
        <f t="shared" si="91"/>
        <v>0</v>
      </c>
      <c r="G235" s="71">
        <f t="shared" si="92"/>
        <v>883</v>
      </c>
      <c r="H235" s="72">
        <f t="shared" si="85"/>
        <v>100</v>
      </c>
    </row>
    <row r="236" spans="1:8" s="65" customFormat="1" x14ac:dyDescent="0.2">
      <c r="A236" s="70" t="s">
        <v>294</v>
      </c>
      <c r="B236" s="71">
        <f>+'[2]By Agency-SUM (C)'!B236</f>
        <v>342478</v>
      </c>
      <c r="C236" s="71">
        <f>+'[2]By Agency-SUM (C)'!C236</f>
        <v>319950</v>
      </c>
      <c r="D236" s="71">
        <f>+'[2]By Agency-SUM (C)'!D236</f>
        <v>3757</v>
      </c>
      <c r="E236" s="71">
        <f t="shared" si="90"/>
        <v>323707</v>
      </c>
      <c r="F236" s="71">
        <f t="shared" si="91"/>
        <v>18771</v>
      </c>
      <c r="G236" s="71">
        <f t="shared" si="92"/>
        <v>22528</v>
      </c>
      <c r="H236" s="72">
        <f t="shared" si="85"/>
        <v>94.51906399827142</v>
      </c>
    </row>
    <row r="237" spans="1:8" s="65" customFormat="1" ht="11.25" customHeight="1" x14ac:dyDescent="0.2">
      <c r="A237" s="70" t="s">
        <v>295</v>
      </c>
      <c r="B237" s="71">
        <f>+'[2]By Agency-SUM (C)'!B237</f>
        <v>555740</v>
      </c>
      <c r="C237" s="71">
        <f>+'[2]By Agency-SUM (C)'!C237</f>
        <v>479083</v>
      </c>
      <c r="D237" s="71">
        <f>+'[2]By Agency-SUM (C)'!D237</f>
        <v>9255</v>
      </c>
      <c r="E237" s="71">
        <f t="shared" si="90"/>
        <v>488338</v>
      </c>
      <c r="F237" s="71">
        <f t="shared" si="91"/>
        <v>67402</v>
      </c>
      <c r="G237" s="71">
        <f t="shared" si="92"/>
        <v>76657</v>
      </c>
      <c r="H237" s="72">
        <f t="shared" si="85"/>
        <v>87.871666606686588</v>
      </c>
    </row>
    <row r="238" spans="1:8" s="65" customFormat="1" ht="11.25" customHeight="1" x14ac:dyDescent="0.2">
      <c r="A238" s="70" t="s">
        <v>296</v>
      </c>
      <c r="B238" s="71">
        <f>+'[2]By Agency-SUM (C)'!B238</f>
        <v>56433</v>
      </c>
      <c r="C238" s="71">
        <f>+'[2]By Agency-SUM (C)'!C238</f>
        <v>41434</v>
      </c>
      <c r="D238" s="71">
        <f>+'[2]By Agency-SUM (C)'!D238</f>
        <v>765</v>
      </c>
      <c r="E238" s="71">
        <f t="shared" si="90"/>
        <v>42199</v>
      </c>
      <c r="F238" s="71">
        <f t="shared" si="91"/>
        <v>14234</v>
      </c>
      <c r="G238" s="71">
        <f t="shared" si="92"/>
        <v>14999</v>
      </c>
      <c r="H238" s="72">
        <f t="shared" si="85"/>
        <v>74.777169386706362</v>
      </c>
    </row>
    <row r="239" spans="1:8" s="65" customFormat="1" ht="11.25" customHeight="1" x14ac:dyDescent="0.2">
      <c r="A239" s="70" t="s">
        <v>297</v>
      </c>
      <c r="B239" s="71">
        <f>+'[2]By Agency-SUM (C)'!B239</f>
        <v>151488</v>
      </c>
      <c r="C239" s="71">
        <f>+'[2]By Agency-SUM (C)'!C239</f>
        <v>126744</v>
      </c>
      <c r="D239" s="71">
        <f>+'[2]By Agency-SUM (C)'!D239</f>
        <v>796</v>
      </c>
      <c r="E239" s="71">
        <f t="shared" si="90"/>
        <v>127540</v>
      </c>
      <c r="F239" s="71">
        <f t="shared" si="91"/>
        <v>23948</v>
      </c>
      <c r="G239" s="71">
        <f t="shared" si="92"/>
        <v>24744</v>
      </c>
      <c r="H239" s="72">
        <f t="shared" si="85"/>
        <v>84.191487114490911</v>
      </c>
    </row>
    <row r="240" spans="1:8" s="65" customFormat="1" ht="11.25" customHeight="1" x14ac:dyDescent="0.2">
      <c r="A240" s="70" t="s">
        <v>298</v>
      </c>
      <c r="B240" s="71">
        <f>+'[2]By Agency-SUM (C)'!B240</f>
        <v>73103</v>
      </c>
      <c r="C240" s="71">
        <f>+'[2]By Agency-SUM (C)'!C240</f>
        <v>61115</v>
      </c>
      <c r="D240" s="71">
        <f>+'[2]By Agency-SUM (C)'!D240</f>
        <v>76</v>
      </c>
      <c r="E240" s="71">
        <f t="shared" si="90"/>
        <v>61191</v>
      </c>
      <c r="F240" s="71">
        <f t="shared" si="91"/>
        <v>11912</v>
      </c>
      <c r="G240" s="71">
        <f t="shared" si="92"/>
        <v>11988</v>
      </c>
      <c r="H240" s="72">
        <f t="shared" si="85"/>
        <v>83.705183097820878</v>
      </c>
    </row>
    <row r="241" spans="1:8" s="65" customFormat="1" ht="11.25" customHeight="1" x14ac:dyDescent="0.2">
      <c r="A241" s="70" t="s">
        <v>299</v>
      </c>
      <c r="B241" s="71">
        <f>+'[2]By Agency-SUM (C)'!B241</f>
        <v>1037085</v>
      </c>
      <c r="C241" s="71">
        <f>+'[2]By Agency-SUM (C)'!C241</f>
        <v>1020756</v>
      </c>
      <c r="D241" s="71">
        <f>+'[2]By Agency-SUM (C)'!D241</f>
        <v>2884</v>
      </c>
      <c r="E241" s="71">
        <f t="shared" si="90"/>
        <v>1023640</v>
      </c>
      <c r="F241" s="71">
        <f t="shared" si="91"/>
        <v>13445</v>
      </c>
      <c r="G241" s="71">
        <f t="shared" si="92"/>
        <v>16329</v>
      </c>
      <c r="H241" s="72">
        <f t="shared" si="85"/>
        <v>98.70357781666884</v>
      </c>
    </row>
    <row r="242" spans="1:8" s="65" customFormat="1" ht="11.25" customHeight="1" x14ac:dyDescent="0.2">
      <c r="A242" s="70" t="s">
        <v>300</v>
      </c>
      <c r="B242" s="71">
        <f>+'[2]By Agency-SUM (C)'!B242</f>
        <v>111518</v>
      </c>
      <c r="C242" s="71">
        <f>+'[2]By Agency-SUM (C)'!C242</f>
        <v>105254</v>
      </c>
      <c r="D242" s="71">
        <f>+'[2]By Agency-SUM (C)'!D242</f>
        <v>6160</v>
      </c>
      <c r="E242" s="71">
        <f t="shared" si="90"/>
        <v>111414</v>
      </c>
      <c r="F242" s="71">
        <f t="shared" si="91"/>
        <v>104</v>
      </c>
      <c r="G242" s="71">
        <f t="shared" si="92"/>
        <v>6264</v>
      </c>
      <c r="H242" s="72">
        <f t="shared" si="85"/>
        <v>99.906741512580936</v>
      </c>
    </row>
    <row r="243" spans="1:8" s="65" customFormat="1" ht="11.25" customHeight="1" x14ac:dyDescent="0.2">
      <c r="A243" s="70" t="s">
        <v>301</v>
      </c>
      <c r="B243" s="71">
        <f>+'[2]By Agency-SUM (C)'!B243</f>
        <v>216408</v>
      </c>
      <c r="C243" s="71">
        <f>+'[2]By Agency-SUM (C)'!C243</f>
        <v>214541</v>
      </c>
      <c r="D243" s="71">
        <f>+'[2]By Agency-SUM (C)'!D243</f>
        <v>1183</v>
      </c>
      <c r="E243" s="71">
        <f t="shared" si="90"/>
        <v>215724</v>
      </c>
      <c r="F243" s="71">
        <f t="shared" si="91"/>
        <v>684</v>
      </c>
      <c r="G243" s="71">
        <f t="shared" si="92"/>
        <v>1867</v>
      </c>
      <c r="H243" s="72">
        <f t="shared" si="85"/>
        <v>99.683930353776191</v>
      </c>
    </row>
    <row r="244" spans="1:8" s="65" customFormat="1" ht="11.25" customHeight="1" x14ac:dyDescent="0.2">
      <c r="A244" s="70" t="s">
        <v>302</v>
      </c>
      <c r="B244" s="71">
        <f>+'[2]By Agency-SUM (C)'!B244</f>
        <v>123438</v>
      </c>
      <c r="C244" s="71">
        <f>+'[2]By Agency-SUM (C)'!C244</f>
        <v>122365</v>
      </c>
      <c r="D244" s="71">
        <f>+'[2]By Agency-SUM (C)'!D244</f>
        <v>245</v>
      </c>
      <c r="E244" s="71">
        <f t="shared" si="90"/>
        <v>122610</v>
      </c>
      <c r="F244" s="71">
        <f t="shared" si="91"/>
        <v>828</v>
      </c>
      <c r="G244" s="71">
        <f t="shared" si="92"/>
        <v>1073</v>
      </c>
      <c r="H244" s="72">
        <f t="shared" si="85"/>
        <v>99.32921790696544</v>
      </c>
    </row>
    <row r="245" spans="1:8" s="65" customFormat="1" ht="11.25" customHeight="1" x14ac:dyDescent="0.2">
      <c r="A245" s="70" t="s">
        <v>303</v>
      </c>
      <c r="B245" s="71">
        <f>+'[2]By Agency-SUM (C)'!B245</f>
        <v>70522</v>
      </c>
      <c r="C245" s="71">
        <f>+'[2]By Agency-SUM (C)'!C245</f>
        <v>66055</v>
      </c>
      <c r="D245" s="71">
        <f>+'[2]By Agency-SUM (C)'!D245</f>
        <v>1375</v>
      </c>
      <c r="E245" s="71">
        <f t="shared" si="90"/>
        <v>67430</v>
      </c>
      <c r="F245" s="71">
        <f t="shared" si="91"/>
        <v>3092</v>
      </c>
      <c r="G245" s="71">
        <f t="shared" si="92"/>
        <v>4467</v>
      </c>
      <c r="H245" s="72">
        <f t="shared" si="85"/>
        <v>95.615552593516924</v>
      </c>
    </row>
    <row r="246" spans="1:8" s="65" customFormat="1" ht="11.25" customHeight="1" x14ac:dyDescent="0.2">
      <c r="A246" s="70" t="s">
        <v>304</v>
      </c>
      <c r="B246" s="71">
        <f>+'[2]By Agency-SUM (C)'!B246</f>
        <v>42532</v>
      </c>
      <c r="C246" s="71">
        <f>+'[2]By Agency-SUM (C)'!C246</f>
        <v>39858</v>
      </c>
      <c r="D246" s="71">
        <f>+'[2]By Agency-SUM (C)'!D246</f>
        <v>864</v>
      </c>
      <c r="E246" s="71">
        <f t="shared" si="90"/>
        <v>40722</v>
      </c>
      <c r="F246" s="71">
        <f t="shared" si="91"/>
        <v>1810</v>
      </c>
      <c r="G246" s="71">
        <f t="shared" si="92"/>
        <v>2674</v>
      </c>
      <c r="H246" s="72">
        <f t="shared" si="85"/>
        <v>95.744380701589392</v>
      </c>
    </row>
    <row r="247" spans="1:8" s="65" customFormat="1" ht="11.25" customHeight="1" x14ac:dyDescent="0.2">
      <c r="A247" s="70" t="s">
        <v>305</v>
      </c>
      <c r="B247" s="71">
        <f>+'[2]By Agency-SUM (C)'!B247</f>
        <v>316413</v>
      </c>
      <c r="C247" s="71">
        <f>+'[2]By Agency-SUM (C)'!C247</f>
        <v>284303</v>
      </c>
      <c r="D247" s="71">
        <f>+'[2]By Agency-SUM (C)'!D247</f>
        <v>1894</v>
      </c>
      <c r="E247" s="71">
        <f t="shared" si="90"/>
        <v>286197</v>
      </c>
      <c r="F247" s="71">
        <f t="shared" si="91"/>
        <v>30216</v>
      </c>
      <c r="G247" s="71">
        <f t="shared" si="92"/>
        <v>32110</v>
      </c>
      <c r="H247" s="72">
        <f t="shared" si="85"/>
        <v>90.450455575466236</v>
      </c>
    </row>
    <row r="248" spans="1:8" s="65" customFormat="1" ht="11.25" customHeight="1" x14ac:dyDescent="0.2">
      <c r="A248" s="70"/>
      <c r="B248" s="64"/>
      <c r="C248" s="64"/>
      <c r="D248" s="64"/>
      <c r="E248" s="64"/>
      <c r="F248" s="64"/>
      <c r="G248" s="64"/>
      <c r="H248" s="69"/>
    </row>
    <row r="249" spans="1:8" s="65" customFormat="1" ht="11.25" customHeight="1" x14ac:dyDescent="0.2">
      <c r="A249" s="67" t="s">
        <v>306</v>
      </c>
      <c r="B249" s="74">
        <f t="shared" ref="B249:H249" si="93">+B250</f>
        <v>25433426</v>
      </c>
      <c r="C249" s="74">
        <f t="shared" si="93"/>
        <v>24145146</v>
      </c>
      <c r="D249" s="74">
        <f t="shared" si="93"/>
        <v>1016086</v>
      </c>
      <c r="E249" s="74">
        <f t="shared" si="93"/>
        <v>25161232</v>
      </c>
      <c r="F249" s="74">
        <f t="shared" si="93"/>
        <v>272194</v>
      </c>
      <c r="G249" s="74">
        <f t="shared" si="93"/>
        <v>1288280</v>
      </c>
      <c r="H249" s="69">
        <f t="shared" si="93"/>
        <v>98.929778473415269</v>
      </c>
    </row>
    <row r="250" spans="1:8" s="65" customFormat="1" ht="11.25" customHeight="1" x14ac:dyDescent="0.2">
      <c r="A250" s="70" t="s">
        <v>307</v>
      </c>
      <c r="B250" s="71">
        <f>+'[2]By Agency-SUM (C)'!B250</f>
        <v>25433426</v>
      </c>
      <c r="C250" s="71">
        <f>+'[2]By Agency-SUM (C)'!C250</f>
        <v>24145146</v>
      </c>
      <c r="D250" s="71">
        <f>+'[2]By Agency-SUM (C)'!D250</f>
        <v>1016086</v>
      </c>
      <c r="E250" s="71">
        <f>SUM(C250:D250)</f>
        <v>25161232</v>
      </c>
      <c r="F250" s="71">
        <f>B250-E250</f>
        <v>272194</v>
      </c>
      <c r="G250" s="71">
        <f>B250-C250</f>
        <v>1288280</v>
      </c>
      <c r="H250" s="69">
        <f>E250/B250*100</f>
        <v>98.929778473415269</v>
      </c>
    </row>
    <row r="251" spans="1:8" s="65" customFormat="1" ht="11.25" customHeight="1" x14ac:dyDescent="0.2">
      <c r="A251" s="70"/>
      <c r="B251" s="64"/>
      <c r="C251" s="64"/>
      <c r="D251" s="64"/>
      <c r="E251" s="64"/>
      <c r="F251" s="64"/>
      <c r="G251" s="64"/>
      <c r="H251" s="69"/>
    </row>
    <row r="252" spans="1:8" s="65" customFormat="1" ht="11.25" customHeight="1" x14ac:dyDescent="0.2">
      <c r="A252" s="67" t="s">
        <v>308</v>
      </c>
      <c r="B252" s="74">
        <f t="shared" ref="B252:H252" si="94">+B253</f>
        <v>2980</v>
      </c>
      <c r="C252" s="74">
        <f t="shared" si="94"/>
        <v>2190</v>
      </c>
      <c r="D252" s="74">
        <f t="shared" si="94"/>
        <v>0</v>
      </c>
      <c r="E252" s="74">
        <f t="shared" si="94"/>
        <v>2190</v>
      </c>
      <c r="F252" s="74">
        <f t="shared" si="94"/>
        <v>790</v>
      </c>
      <c r="G252" s="74">
        <f t="shared" si="94"/>
        <v>790</v>
      </c>
      <c r="H252" s="69">
        <f t="shared" si="94"/>
        <v>73.489932885906043</v>
      </c>
    </row>
    <row r="253" spans="1:8" s="65" customFormat="1" ht="11.25" customHeight="1" x14ac:dyDescent="0.2">
      <c r="A253" s="70" t="s">
        <v>309</v>
      </c>
      <c r="B253" s="71">
        <f>+'[2]By Agency-SUM (C)'!B253</f>
        <v>2980</v>
      </c>
      <c r="C253" s="71">
        <f>+'[2]By Agency-SUM (C)'!C253</f>
        <v>2190</v>
      </c>
      <c r="D253" s="71">
        <f>+'[2]By Agency-SUM (C)'!D253</f>
        <v>0</v>
      </c>
      <c r="E253" s="71">
        <f>SUM(C253:D253)</f>
        <v>2190</v>
      </c>
      <c r="F253" s="71">
        <f>B253-E253</f>
        <v>790</v>
      </c>
      <c r="G253" s="71">
        <f>B253-C253</f>
        <v>790</v>
      </c>
      <c r="H253" s="72">
        <f>E253/B253*100</f>
        <v>73.489932885906043</v>
      </c>
    </row>
    <row r="254" spans="1:8" s="65" customFormat="1" ht="11.25" customHeight="1" x14ac:dyDescent="0.2">
      <c r="A254" s="70"/>
      <c r="B254" s="64"/>
      <c r="C254" s="64"/>
      <c r="D254" s="64"/>
      <c r="E254" s="64"/>
      <c r="F254" s="64"/>
      <c r="G254" s="64"/>
      <c r="H254" s="69"/>
    </row>
    <row r="255" spans="1:8" s="65" customFormat="1" ht="11.25" customHeight="1" x14ac:dyDescent="0.2">
      <c r="A255" s="67" t="s">
        <v>310</v>
      </c>
      <c r="B255" s="74">
        <f t="shared" ref="B255:G255" si="95">SUM(B256:B260)</f>
        <v>21327852</v>
      </c>
      <c r="C255" s="74">
        <f t="shared" si="95"/>
        <v>20411219</v>
      </c>
      <c r="D255" s="74">
        <f t="shared" si="95"/>
        <v>284091</v>
      </c>
      <c r="E255" s="74">
        <f t="shared" si="95"/>
        <v>20695310</v>
      </c>
      <c r="F255" s="74">
        <f t="shared" si="95"/>
        <v>632542</v>
      </c>
      <c r="G255" s="74">
        <f t="shared" si="95"/>
        <v>916633</v>
      </c>
      <c r="H255" s="69">
        <f t="shared" ref="H255:H260" si="96">E255/B255*100</f>
        <v>97.034197349081381</v>
      </c>
    </row>
    <row r="256" spans="1:8" s="65" customFormat="1" ht="11.25" customHeight="1" x14ac:dyDescent="0.2">
      <c r="A256" s="70" t="s">
        <v>311</v>
      </c>
      <c r="B256" s="71">
        <f>+'[2]By Agency-SUM (C)'!B256</f>
        <v>19000802</v>
      </c>
      <c r="C256" s="71">
        <f>+'[2]By Agency-SUM (C)'!C256</f>
        <v>18211209</v>
      </c>
      <c r="D256" s="71">
        <f>+'[2]By Agency-SUM (C)'!D256</f>
        <v>247486</v>
      </c>
      <c r="E256" s="71">
        <f>SUM(C256:D256)</f>
        <v>18458695</v>
      </c>
      <c r="F256" s="71">
        <f>B256-E256</f>
        <v>542107</v>
      </c>
      <c r="G256" s="71">
        <f>B256-C256</f>
        <v>789593</v>
      </c>
      <c r="H256" s="72">
        <f t="shared" si="96"/>
        <v>97.146925692926018</v>
      </c>
    </row>
    <row r="257" spans="1:8" s="65" customFormat="1" ht="11.25" customHeight="1" x14ac:dyDescent="0.2">
      <c r="A257" s="70" t="s">
        <v>312</v>
      </c>
      <c r="B257" s="71">
        <f>+'[2]By Agency-SUM (C)'!B257</f>
        <v>88349</v>
      </c>
      <c r="C257" s="71">
        <f>+'[2]By Agency-SUM (C)'!C257</f>
        <v>85663</v>
      </c>
      <c r="D257" s="71">
        <f>+'[2]By Agency-SUM (C)'!D257</f>
        <v>1250</v>
      </c>
      <c r="E257" s="71">
        <f>SUM(C257:D257)</f>
        <v>86913</v>
      </c>
      <c r="F257" s="71">
        <f>B257-E257</f>
        <v>1436</v>
      </c>
      <c r="G257" s="71">
        <f>B257-C257</f>
        <v>2686</v>
      </c>
      <c r="H257" s="72">
        <f t="shared" si="96"/>
        <v>98.37462789618445</v>
      </c>
    </row>
    <row r="258" spans="1:8" s="65" customFormat="1" ht="11.25" customHeight="1" x14ac:dyDescent="0.2">
      <c r="A258" s="70" t="s">
        <v>313</v>
      </c>
      <c r="B258" s="71">
        <f>+'[2]By Agency-SUM (C)'!B258</f>
        <v>405566</v>
      </c>
      <c r="C258" s="71">
        <f>+'[2]By Agency-SUM (C)'!C258</f>
        <v>355058</v>
      </c>
      <c r="D258" s="71">
        <f>+'[2]By Agency-SUM (C)'!D258</f>
        <v>4101</v>
      </c>
      <c r="E258" s="71">
        <f>SUM(C258:D258)</f>
        <v>359159</v>
      </c>
      <c r="F258" s="71">
        <f>B258-E258</f>
        <v>46407</v>
      </c>
      <c r="G258" s="71">
        <f>B258-C258</f>
        <v>50508</v>
      </c>
      <c r="H258" s="72">
        <f t="shared" si="96"/>
        <v>88.557472766454779</v>
      </c>
    </row>
    <row r="259" spans="1:8" s="65" customFormat="1" ht="11.25" customHeight="1" x14ac:dyDescent="0.2">
      <c r="A259" s="70" t="s">
        <v>314</v>
      </c>
      <c r="B259" s="71">
        <f>+'[2]By Agency-SUM (C)'!B259</f>
        <v>1583248</v>
      </c>
      <c r="C259" s="71">
        <f>+'[2]By Agency-SUM (C)'!C259</f>
        <v>1511403</v>
      </c>
      <c r="D259" s="71">
        <f>+'[2]By Agency-SUM (C)'!D259</f>
        <v>31253</v>
      </c>
      <c r="E259" s="71">
        <f>SUM(C259:D259)</f>
        <v>1542656</v>
      </c>
      <c r="F259" s="71">
        <f>B259-E259</f>
        <v>40592</v>
      </c>
      <c r="G259" s="71">
        <f>B259-C259</f>
        <v>71845</v>
      </c>
      <c r="H259" s="72">
        <f t="shared" si="96"/>
        <v>97.436156559174563</v>
      </c>
    </row>
    <row r="260" spans="1:8" s="65" customFormat="1" ht="11.25" customHeight="1" x14ac:dyDescent="0.2">
      <c r="A260" s="70" t="s">
        <v>315</v>
      </c>
      <c r="B260" s="71">
        <f>+'[2]By Agency-SUM (C)'!B260</f>
        <v>249887</v>
      </c>
      <c r="C260" s="71">
        <f>+'[2]By Agency-SUM (C)'!C260</f>
        <v>247886</v>
      </c>
      <c r="D260" s="71">
        <f>+'[2]By Agency-SUM (C)'!D260</f>
        <v>1</v>
      </c>
      <c r="E260" s="71">
        <f>SUM(C260:D260)</f>
        <v>247887</v>
      </c>
      <c r="F260" s="71">
        <f>B260-E260</f>
        <v>2000</v>
      </c>
      <c r="G260" s="71">
        <f>B260-C260</f>
        <v>2001</v>
      </c>
      <c r="H260" s="72">
        <f t="shared" si="96"/>
        <v>99.199638236482883</v>
      </c>
    </row>
    <row r="261" spans="1:8" s="65" customFormat="1" ht="11.25" customHeight="1" x14ac:dyDescent="0.2">
      <c r="A261" s="70"/>
      <c r="B261" s="64"/>
      <c r="C261" s="64"/>
      <c r="D261" s="64"/>
      <c r="E261" s="64"/>
      <c r="F261" s="64"/>
      <c r="G261" s="64"/>
      <c r="H261" s="69"/>
    </row>
    <row r="262" spans="1:8" s="65" customFormat="1" ht="11.25" customHeight="1" x14ac:dyDescent="0.2">
      <c r="A262" s="67" t="s">
        <v>316</v>
      </c>
      <c r="B262" s="74">
        <f t="shared" ref="B262:G262" si="97">+B263+B264</f>
        <v>1191167</v>
      </c>
      <c r="C262" s="74">
        <f t="shared" si="97"/>
        <v>1162813</v>
      </c>
      <c r="D262" s="74">
        <f t="shared" si="97"/>
        <v>6969</v>
      </c>
      <c r="E262" s="74">
        <f t="shared" si="97"/>
        <v>1169782</v>
      </c>
      <c r="F262" s="74">
        <f t="shared" si="97"/>
        <v>21385</v>
      </c>
      <c r="G262" s="74">
        <f t="shared" si="97"/>
        <v>28354</v>
      </c>
      <c r="H262" s="69">
        <f>E262/B262*100</f>
        <v>98.204701775653618</v>
      </c>
    </row>
    <row r="263" spans="1:8" s="65" customFormat="1" ht="11.25" customHeight="1" x14ac:dyDescent="0.2">
      <c r="A263" s="70" t="s">
        <v>317</v>
      </c>
      <c r="B263" s="71">
        <f>+'[2]By Agency-SUM (C)'!B263</f>
        <v>1112756</v>
      </c>
      <c r="C263" s="71">
        <f>+'[2]By Agency-SUM (C)'!C263</f>
        <v>1094998</v>
      </c>
      <c r="D263" s="71">
        <f>+'[2]By Agency-SUM (C)'!D263</f>
        <v>3692</v>
      </c>
      <c r="E263" s="71">
        <f>SUM(C263:D263)</f>
        <v>1098690</v>
      </c>
      <c r="F263" s="71">
        <f>B263-E263</f>
        <v>14066</v>
      </c>
      <c r="G263" s="71">
        <f>B263-C263</f>
        <v>17758</v>
      </c>
      <c r="H263" s="72">
        <f>E263/B263*100</f>
        <v>98.735931327263117</v>
      </c>
    </row>
    <row r="264" spans="1:8" s="65" customFormat="1" ht="11.25" customHeight="1" x14ac:dyDescent="0.2">
      <c r="A264" s="70" t="s">
        <v>318</v>
      </c>
      <c r="B264" s="71">
        <f>+'[2]By Agency-SUM (C)'!B264</f>
        <v>78411</v>
      </c>
      <c r="C264" s="71">
        <f>+'[2]By Agency-SUM (C)'!C264</f>
        <v>67815</v>
      </c>
      <c r="D264" s="71">
        <f>+'[2]By Agency-SUM (C)'!D264</f>
        <v>3277</v>
      </c>
      <c r="E264" s="71">
        <f>SUM(C264:D264)</f>
        <v>71092</v>
      </c>
      <c r="F264" s="71">
        <f>B264-E264</f>
        <v>7319</v>
      </c>
      <c r="G264" s="71">
        <f>B264-C264</f>
        <v>10596</v>
      </c>
      <c r="H264" s="72">
        <f>E264/B264*100</f>
        <v>90.665850454655597</v>
      </c>
    </row>
    <row r="265" spans="1:8" s="65" customFormat="1" ht="11.25" customHeight="1" x14ac:dyDescent="0.2">
      <c r="A265" s="70"/>
      <c r="B265" s="64"/>
      <c r="C265" s="64"/>
      <c r="D265" s="64"/>
      <c r="E265" s="64"/>
      <c r="F265" s="64"/>
      <c r="G265" s="64"/>
      <c r="H265" s="69"/>
    </row>
    <row r="266" spans="1:8" s="65" customFormat="1" ht="11.25" customHeight="1" x14ac:dyDescent="0.2">
      <c r="A266" s="67" t="s">
        <v>319</v>
      </c>
      <c r="B266" s="74">
        <f t="shared" ref="B266:H266" si="98">+B267</f>
        <v>8710198</v>
      </c>
      <c r="C266" s="74">
        <f t="shared" si="98"/>
        <v>7980738</v>
      </c>
      <c r="D266" s="74">
        <f t="shared" si="98"/>
        <v>22346</v>
      </c>
      <c r="E266" s="74">
        <f t="shared" si="98"/>
        <v>8003084</v>
      </c>
      <c r="F266" s="74">
        <f t="shared" si="98"/>
        <v>707114</v>
      </c>
      <c r="G266" s="74">
        <f t="shared" si="98"/>
        <v>729460</v>
      </c>
      <c r="H266" s="69">
        <f t="shared" si="98"/>
        <v>91.881768933381309</v>
      </c>
    </row>
    <row r="267" spans="1:8" s="65" customFormat="1" ht="11.25" customHeight="1" x14ac:dyDescent="0.2">
      <c r="A267" s="70" t="s">
        <v>320</v>
      </c>
      <c r="B267" s="71">
        <f>+'[2]By Agency-SUM (C)'!B267</f>
        <v>8710198</v>
      </c>
      <c r="C267" s="71">
        <f>+'[2]By Agency-SUM (C)'!C267</f>
        <v>7980738</v>
      </c>
      <c r="D267" s="71">
        <f>+'[2]By Agency-SUM (C)'!D267</f>
        <v>22346</v>
      </c>
      <c r="E267" s="71">
        <f>SUM(C267:D267)</f>
        <v>8003084</v>
      </c>
      <c r="F267" s="71">
        <f>B267-E267</f>
        <v>707114</v>
      </c>
      <c r="G267" s="71">
        <f>B267-C267</f>
        <v>729460</v>
      </c>
      <c r="H267" s="72">
        <f>E267/B267*100</f>
        <v>91.881768933381309</v>
      </c>
    </row>
    <row r="268" spans="1:8" s="65" customFormat="1" ht="11.25" customHeight="1" x14ac:dyDescent="0.2">
      <c r="A268" s="70"/>
      <c r="B268" s="64"/>
      <c r="C268" s="64"/>
      <c r="D268" s="64"/>
      <c r="E268" s="64"/>
      <c r="F268" s="64"/>
      <c r="G268" s="64"/>
      <c r="H268" s="69"/>
    </row>
    <row r="269" spans="1:8" s="65" customFormat="1" ht="11.25" customHeight="1" x14ac:dyDescent="0.2">
      <c r="A269" s="67" t="s">
        <v>321</v>
      </c>
      <c r="B269" s="74">
        <f t="shared" ref="B269:H269" si="99">+B270</f>
        <v>13625613</v>
      </c>
      <c r="C269" s="74">
        <f t="shared" si="99"/>
        <v>12756508</v>
      </c>
      <c r="D269" s="74">
        <f t="shared" si="99"/>
        <v>868914</v>
      </c>
      <c r="E269" s="74">
        <f t="shared" si="99"/>
        <v>13625422</v>
      </c>
      <c r="F269" s="74">
        <f t="shared" si="99"/>
        <v>191</v>
      </c>
      <c r="G269" s="74">
        <f t="shared" si="99"/>
        <v>869105</v>
      </c>
      <c r="H269" s="69">
        <f t="shared" si="99"/>
        <v>99.998598228204486</v>
      </c>
    </row>
    <row r="270" spans="1:8" s="65" customFormat="1" ht="11.25" customHeight="1" x14ac:dyDescent="0.2">
      <c r="A270" s="70" t="s">
        <v>322</v>
      </c>
      <c r="B270" s="71">
        <f>+'[2]By Agency-SUM (C)'!B270</f>
        <v>13625613</v>
      </c>
      <c r="C270" s="71">
        <f>+'[2]By Agency-SUM (C)'!C270</f>
        <v>12756508</v>
      </c>
      <c r="D270" s="71">
        <f>+'[2]By Agency-SUM (C)'!D270</f>
        <v>868914</v>
      </c>
      <c r="E270" s="71">
        <f>SUM(C270:D270)</f>
        <v>13625422</v>
      </c>
      <c r="F270" s="71">
        <f>B270-E270</f>
        <v>191</v>
      </c>
      <c r="G270" s="71">
        <f>B270-C270</f>
        <v>869105</v>
      </c>
      <c r="H270" s="69">
        <f>E270/B270*100</f>
        <v>99.998598228204486</v>
      </c>
    </row>
    <row r="271" spans="1:8" s="65" customFormat="1" ht="11.25" customHeight="1" x14ac:dyDescent="0.2">
      <c r="A271" s="70"/>
      <c r="B271" s="64"/>
      <c r="C271" s="64"/>
      <c r="D271" s="64"/>
      <c r="E271" s="64"/>
      <c r="F271" s="64"/>
      <c r="G271" s="64"/>
      <c r="H271" s="69"/>
    </row>
    <row r="272" spans="1:8" s="65" customFormat="1" ht="11.25" customHeight="1" x14ac:dyDescent="0.2">
      <c r="A272" s="67" t="s">
        <v>323</v>
      </c>
      <c r="B272" s="74">
        <f t="shared" ref="B272:H272" si="100">+B273</f>
        <v>1839419</v>
      </c>
      <c r="C272" s="74">
        <f t="shared" si="100"/>
        <v>1801354</v>
      </c>
      <c r="D272" s="74">
        <f t="shared" si="100"/>
        <v>5050</v>
      </c>
      <c r="E272" s="74">
        <f t="shared" si="100"/>
        <v>1806404</v>
      </c>
      <c r="F272" s="74">
        <f t="shared" si="100"/>
        <v>33015</v>
      </c>
      <c r="G272" s="74">
        <f t="shared" si="100"/>
        <v>38065</v>
      </c>
      <c r="H272" s="69">
        <f t="shared" si="100"/>
        <v>98.205139775113764</v>
      </c>
    </row>
    <row r="273" spans="1:8" s="65" customFormat="1" ht="11.25" customHeight="1" x14ac:dyDescent="0.2">
      <c r="A273" s="70" t="s">
        <v>324</v>
      </c>
      <c r="B273" s="71">
        <f>+'[2]By Agency-SUM (C)'!B273</f>
        <v>1839419</v>
      </c>
      <c r="C273" s="71">
        <f>+'[2]By Agency-SUM (C)'!C273</f>
        <v>1801354</v>
      </c>
      <c r="D273" s="71">
        <f>+'[2]By Agency-SUM (C)'!D273</f>
        <v>5050</v>
      </c>
      <c r="E273" s="71">
        <f>SUM(C273:D273)</f>
        <v>1806404</v>
      </c>
      <c r="F273" s="71">
        <f>B273-E273</f>
        <v>33015</v>
      </c>
      <c r="G273" s="71">
        <f>B273-C273</f>
        <v>38065</v>
      </c>
      <c r="H273" s="69">
        <f>E273/B273*100</f>
        <v>98.205139775113764</v>
      </c>
    </row>
    <row r="274" spans="1:8" s="65" customFormat="1" ht="11.25" customHeight="1" x14ac:dyDescent="0.2">
      <c r="A274" s="70"/>
      <c r="B274" s="64"/>
      <c r="C274" s="64"/>
      <c r="D274" s="64"/>
      <c r="E274" s="64"/>
      <c r="F274" s="64"/>
      <c r="G274" s="64"/>
      <c r="H274" s="69"/>
    </row>
    <row r="275" spans="1:8" s="65" customFormat="1" ht="11.25" customHeight="1" x14ac:dyDescent="0.2">
      <c r="A275" s="67" t="s">
        <v>325</v>
      </c>
      <c r="B275" s="74">
        <f t="shared" ref="B275:H275" si="101">+B276</f>
        <v>414235</v>
      </c>
      <c r="C275" s="74">
        <f t="shared" si="101"/>
        <v>406115</v>
      </c>
      <c r="D275" s="74">
        <f t="shared" si="101"/>
        <v>1345</v>
      </c>
      <c r="E275" s="74">
        <f t="shared" si="101"/>
        <v>407460</v>
      </c>
      <c r="F275" s="74">
        <f t="shared" si="101"/>
        <v>6775</v>
      </c>
      <c r="G275" s="74">
        <f t="shared" si="101"/>
        <v>8120</v>
      </c>
      <c r="H275" s="69">
        <f t="shared" si="101"/>
        <v>98.36445495914154</v>
      </c>
    </row>
    <row r="276" spans="1:8" s="65" customFormat="1" ht="11.25" customHeight="1" x14ac:dyDescent="0.2">
      <c r="A276" s="70" t="s">
        <v>326</v>
      </c>
      <c r="B276" s="71">
        <f>+'[2]By Agency-SUM (C)'!B276</f>
        <v>414235</v>
      </c>
      <c r="C276" s="71">
        <f>+'[2]By Agency-SUM (C)'!C276</f>
        <v>406115</v>
      </c>
      <c r="D276" s="71">
        <f>+'[2]By Agency-SUM (C)'!D276</f>
        <v>1345</v>
      </c>
      <c r="E276" s="71">
        <f>SUM(C276:D276)</f>
        <v>407460</v>
      </c>
      <c r="F276" s="71">
        <f>B276-E276</f>
        <v>6775</v>
      </c>
      <c r="G276" s="71">
        <f>B276-C276</f>
        <v>8120</v>
      </c>
      <c r="H276" s="69">
        <f>E276/B276*100</f>
        <v>98.36445495914154</v>
      </c>
    </row>
    <row r="277" spans="1:8" s="65" customFormat="1" ht="11.25" customHeight="1" x14ac:dyDescent="0.2">
      <c r="B277" s="64"/>
      <c r="C277" s="64"/>
      <c r="D277" s="64"/>
      <c r="E277" s="64"/>
      <c r="F277" s="64"/>
      <c r="G277" s="64"/>
      <c r="H277" s="69"/>
    </row>
    <row r="278" spans="1:8" s="65" customFormat="1" x14ac:dyDescent="0.2">
      <c r="A278" s="88" t="s">
        <v>327</v>
      </c>
      <c r="B278" s="89">
        <f t="shared" ref="B278:G278" si="102">+B10+B17+B20+B23+B26+B39+B43+B51+B53+B56+B64+B77+B83+B88+B97+B109+B120+B136+B139+B161+B169+B174+B182+B191+B201+B210+B252+B255+B262+B266+B269+B272+B275+B249</f>
        <v>1370941422</v>
      </c>
      <c r="C278" s="89">
        <f t="shared" si="102"/>
        <v>1256742588</v>
      </c>
      <c r="D278" s="89">
        <f t="shared" si="102"/>
        <v>25952298</v>
      </c>
      <c r="E278" s="89">
        <f t="shared" si="102"/>
        <v>1282694886</v>
      </c>
      <c r="F278" s="89">
        <f t="shared" si="102"/>
        <v>88246536</v>
      </c>
      <c r="G278" s="89">
        <f t="shared" si="102"/>
        <v>114198834</v>
      </c>
      <c r="H278" s="69">
        <f>E278/B278*100</f>
        <v>93.563070268074526</v>
      </c>
    </row>
    <row r="279" spans="1:8" s="65" customFormat="1" ht="11.25" customHeight="1" x14ac:dyDescent="0.2">
      <c r="B279" s="64"/>
      <c r="C279" s="64"/>
      <c r="D279" s="64"/>
      <c r="E279" s="64"/>
      <c r="F279" s="64"/>
      <c r="G279" s="64"/>
      <c r="H279" s="69"/>
    </row>
    <row r="280" spans="1:8" s="65" customFormat="1" ht="11.25" customHeight="1" x14ac:dyDescent="0.2">
      <c r="A280" s="66" t="s">
        <v>328</v>
      </c>
      <c r="B280" s="64"/>
      <c r="C280" s="64"/>
      <c r="D280" s="64"/>
      <c r="E280" s="64"/>
      <c r="F280" s="64"/>
      <c r="G280" s="64"/>
      <c r="H280" s="69"/>
    </row>
    <row r="281" spans="1:8" s="65" customFormat="1" ht="11.25" customHeight="1" x14ac:dyDescent="0.2">
      <c r="A281" s="70" t="s">
        <v>329</v>
      </c>
      <c r="B281" s="71">
        <f>+'[2]By Agency-SUM (C)'!B281</f>
        <v>79481792</v>
      </c>
      <c r="C281" s="71">
        <f>+'[2]By Agency-SUM (C)'!C281</f>
        <v>78786779</v>
      </c>
      <c r="D281" s="71">
        <f>+'[2]By Agency-SUM (C)'!D281</f>
        <v>0</v>
      </c>
      <c r="E281" s="71">
        <f>SUM(C281:D281)</f>
        <v>78786779</v>
      </c>
      <c r="F281" s="71">
        <f>B281-E281</f>
        <v>695013</v>
      </c>
      <c r="G281" s="71">
        <f>B281-C281</f>
        <v>695013</v>
      </c>
      <c r="H281" s="72">
        <f>E281/B281*100</f>
        <v>99.125569539247422</v>
      </c>
    </row>
    <row r="282" spans="1:8" s="65" customFormat="1" ht="11.25" customHeight="1" x14ac:dyDescent="0.2">
      <c r="A282" s="90"/>
      <c r="B282" s="64"/>
      <c r="C282" s="64"/>
      <c r="D282" s="64"/>
      <c r="E282" s="64"/>
      <c r="F282" s="64"/>
      <c r="G282" s="64"/>
      <c r="H282" s="69"/>
    </row>
    <row r="283" spans="1:8" s="65" customFormat="1" ht="11.25" customHeight="1" x14ac:dyDescent="0.2">
      <c r="A283" s="70" t="s">
        <v>330</v>
      </c>
      <c r="B283" s="64">
        <f t="shared" ref="B283:G283" si="103">SUM(B284:B289)</f>
        <v>414950733</v>
      </c>
      <c r="C283" s="64">
        <f t="shared" si="103"/>
        <v>408769059</v>
      </c>
      <c r="D283" s="64">
        <f t="shared" si="103"/>
        <v>111129</v>
      </c>
      <c r="E283" s="64">
        <f t="shared" si="103"/>
        <v>408880188</v>
      </c>
      <c r="F283" s="64">
        <f t="shared" si="103"/>
        <v>6070545</v>
      </c>
      <c r="G283" s="64">
        <f t="shared" si="103"/>
        <v>6181674</v>
      </c>
      <c r="H283" s="69">
        <f t="shared" ref="H283:H289" si="104">E283/B283*100</f>
        <v>98.537044396545255</v>
      </c>
    </row>
    <row r="284" spans="1:8" s="65" customFormat="1" ht="11.25" hidden="1" customHeight="1" x14ac:dyDescent="0.2">
      <c r="A284" s="91" t="s">
        <v>331</v>
      </c>
      <c r="B284" s="92">
        <f>+'[2]By Agency-SUM (C)'!B319</f>
        <v>412450020</v>
      </c>
      <c r="C284" s="92">
        <f>+'[2]By Agency-SUM (C)'!C319</f>
        <v>406325490</v>
      </c>
      <c r="D284" s="92">
        <f>+'[2]By Agency-SUM (C)'!D319</f>
        <v>53988</v>
      </c>
      <c r="E284" s="92">
        <f t="shared" ref="E284:E289" si="105">SUM(C284:D284)</f>
        <v>406379478</v>
      </c>
      <c r="F284" s="92">
        <f t="shared" ref="F284:F289" si="106">B284-E284</f>
        <v>6070542</v>
      </c>
      <c r="G284" s="92">
        <f t="shared" ref="G284:G289" si="107">B284-C284</f>
        <v>6124530</v>
      </c>
      <c r="H284" s="93">
        <f t="shared" si="104"/>
        <v>98.528175122891241</v>
      </c>
    </row>
    <row r="285" spans="1:8" s="65" customFormat="1" ht="11.25" hidden="1" customHeight="1" x14ac:dyDescent="0.2">
      <c r="A285" s="91" t="s">
        <v>332</v>
      </c>
      <c r="B285" s="92">
        <f>+'[2]By Agency-SUM (C)'!B284</f>
        <v>0</v>
      </c>
      <c r="C285" s="92">
        <f>+'[2]By Agency-SUM (C)'!C284</f>
        <v>0</v>
      </c>
      <c r="D285" s="92">
        <f>+'[2]By Agency-SUM (C)'!D284</f>
        <v>0</v>
      </c>
      <c r="E285" s="92">
        <f t="shared" si="105"/>
        <v>0</v>
      </c>
      <c r="F285" s="92">
        <f t="shared" si="106"/>
        <v>0</v>
      </c>
      <c r="G285" s="92">
        <f t="shared" si="107"/>
        <v>0</v>
      </c>
      <c r="H285" s="94" t="e">
        <f t="shared" si="104"/>
        <v>#DIV/0!</v>
      </c>
    </row>
    <row r="286" spans="1:8" s="65" customFormat="1" ht="11.25" hidden="1" customHeight="1" x14ac:dyDescent="0.2">
      <c r="A286" s="91" t="s">
        <v>333</v>
      </c>
      <c r="B286" s="92">
        <f>+'[2]By Agency-SUM (C)'!B285</f>
        <v>0</v>
      </c>
      <c r="C286" s="92">
        <f>+'[2]By Agency-SUM (C)'!C285</f>
        <v>0</v>
      </c>
      <c r="D286" s="92">
        <f>+'[2]By Agency-SUM (C)'!D285</f>
        <v>0</v>
      </c>
      <c r="E286" s="92">
        <f t="shared" si="105"/>
        <v>0</v>
      </c>
      <c r="F286" s="92">
        <f t="shared" si="106"/>
        <v>0</v>
      </c>
      <c r="G286" s="92">
        <f t="shared" si="107"/>
        <v>0</v>
      </c>
      <c r="H286" s="93" t="e">
        <f t="shared" si="104"/>
        <v>#DIV/0!</v>
      </c>
    </row>
    <row r="287" spans="1:8" s="65" customFormat="1" ht="11.25" hidden="1" customHeight="1" x14ac:dyDescent="0.2">
      <c r="A287" s="91" t="s">
        <v>334</v>
      </c>
      <c r="B287" s="92">
        <f>+'[2]By Agency-SUM (C)'!B286</f>
        <v>0</v>
      </c>
      <c r="C287" s="92">
        <f>+'[2]By Agency-SUM (C)'!C286</f>
        <v>0</v>
      </c>
      <c r="D287" s="92">
        <f>+'[2]By Agency-SUM (C)'!D286</f>
        <v>0</v>
      </c>
      <c r="E287" s="92">
        <f t="shared" si="105"/>
        <v>0</v>
      </c>
      <c r="F287" s="92">
        <f t="shared" si="106"/>
        <v>0</v>
      </c>
      <c r="G287" s="92">
        <f t="shared" si="107"/>
        <v>0</v>
      </c>
      <c r="H287" s="93" t="e">
        <f t="shared" si="104"/>
        <v>#DIV/0!</v>
      </c>
    </row>
    <row r="288" spans="1:8" s="65" customFormat="1" ht="23.25" hidden="1" customHeight="1" x14ac:dyDescent="0.2">
      <c r="A288" s="95" t="s">
        <v>335</v>
      </c>
      <c r="B288" s="92">
        <f>+'[2]By Agency-SUM (C)'!B287</f>
        <v>0</v>
      </c>
      <c r="C288" s="92">
        <f>+'[2]By Agency-SUM (C)'!C287</f>
        <v>0</v>
      </c>
      <c r="D288" s="92">
        <f>+'[2]By Agency-SUM (C)'!D287</f>
        <v>0</v>
      </c>
      <c r="E288" s="92">
        <f t="shared" si="105"/>
        <v>0</v>
      </c>
      <c r="F288" s="92">
        <f t="shared" si="106"/>
        <v>0</v>
      </c>
      <c r="G288" s="92">
        <f t="shared" si="107"/>
        <v>0</v>
      </c>
      <c r="H288" s="93" t="e">
        <f t="shared" si="104"/>
        <v>#DIV/0!</v>
      </c>
    </row>
    <row r="289" spans="1:10" s="65" customFormat="1" ht="11.25" customHeight="1" x14ac:dyDescent="0.2">
      <c r="A289" s="70" t="s">
        <v>336</v>
      </c>
      <c r="B289" s="71">
        <f>+'[2]By Agency-SUM (C)'!B288</f>
        <v>2500713</v>
      </c>
      <c r="C289" s="71">
        <f>+'[2]By Agency-SUM (C)'!C288</f>
        <v>2443569</v>
      </c>
      <c r="D289" s="71">
        <f>+'[2]By Agency-SUM (C)'!D288</f>
        <v>57141</v>
      </c>
      <c r="E289" s="71">
        <f t="shared" si="105"/>
        <v>2500710</v>
      </c>
      <c r="F289" s="71">
        <f t="shared" si="106"/>
        <v>3</v>
      </c>
      <c r="G289" s="71">
        <f t="shared" si="107"/>
        <v>57144</v>
      </c>
      <c r="H289" s="72">
        <f t="shared" si="104"/>
        <v>99.999880034214243</v>
      </c>
    </row>
    <row r="290" spans="1:10" s="65" customFormat="1" ht="11.25" customHeight="1" x14ac:dyDescent="0.2">
      <c r="A290" s="82"/>
      <c r="B290" s="71"/>
      <c r="C290" s="71"/>
      <c r="D290" s="71"/>
      <c r="E290" s="71"/>
      <c r="F290" s="71"/>
      <c r="G290" s="71"/>
      <c r="H290" s="69"/>
      <c r="J290" s="96"/>
    </row>
    <row r="291" spans="1:10" s="65" customFormat="1" ht="11.25" hidden="1" customHeight="1" x14ac:dyDescent="0.2">
      <c r="A291" s="70" t="s">
        <v>337</v>
      </c>
      <c r="B291" s="71">
        <f>+'[2]By Agency-SUM (C)'!B290</f>
        <v>0</v>
      </c>
      <c r="C291" s="71">
        <f>+'[2]By Agency-SUM (C)'!C290</f>
        <v>0</v>
      </c>
      <c r="D291" s="71">
        <f>+'[2]By Agency-SUM (C)'!D290</f>
        <v>0</v>
      </c>
      <c r="E291" s="71">
        <f>SUM(C291:D291)</f>
        <v>0</v>
      </c>
      <c r="F291" s="71">
        <f>B291-E291</f>
        <v>0</v>
      </c>
      <c r="G291" s="71">
        <f>B291-C291</f>
        <v>0</v>
      </c>
      <c r="H291" s="72" t="e">
        <f>E291/B291*100</f>
        <v>#DIV/0!</v>
      </c>
    </row>
    <row r="292" spans="1:10" s="65" customFormat="1" ht="11.25" hidden="1" customHeight="1" x14ac:dyDescent="0.2">
      <c r="A292" s="70"/>
      <c r="B292" s="71"/>
      <c r="C292" s="71"/>
      <c r="D292" s="71"/>
      <c r="E292" s="71"/>
      <c r="F292" s="71"/>
      <c r="G292" s="71"/>
      <c r="H292" s="69"/>
    </row>
    <row r="293" spans="1:10" s="65" customFormat="1" ht="23.25" hidden="1" customHeight="1" x14ac:dyDescent="0.2">
      <c r="A293" s="97" t="s">
        <v>338</v>
      </c>
      <c r="B293" s="71">
        <f>+'[2]By Agency-SUM (C)'!B292</f>
        <v>0</v>
      </c>
      <c r="C293" s="71">
        <f>+'[2]By Agency-SUM (C)'!C292</f>
        <v>0</v>
      </c>
      <c r="D293" s="71">
        <f>+'[2]By Agency-SUM (C)'!D292</f>
        <v>0</v>
      </c>
      <c r="E293" s="71">
        <f>SUM(C293:D293)</f>
        <v>0</v>
      </c>
      <c r="F293" s="71">
        <f>B293-E293</f>
        <v>0</v>
      </c>
      <c r="G293" s="71">
        <f>B293-C293</f>
        <v>0</v>
      </c>
      <c r="H293" s="72" t="e">
        <f>E293/B293*100</f>
        <v>#DIV/0!</v>
      </c>
    </row>
    <row r="294" spans="1:10" s="65" customFormat="1" ht="11.25" hidden="1" customHeight="1" x14ac:dyDescent="0.2">
      <c r="A294" s="70"/>
      <c r="B294" s="71"/>
      <c r="C294" s="71"/>
      <c r="D294" s="71"/>
      <c r="E294" s="71"/>
      <c r="F294" s="71"/>
      <c r="G294" s="71"/>
      <c r="H294" s="69"/>
    </row>
    <row r="295" spans="1:10" s="65" customFormat="1" ht="11.25" hidden="1" customHeight="1" x14ac:dyDescent="0.2">
      <c r="A295" s="70" t="s">
        <v>339</v>
      </c>
      <c r="B295" s="71">
        <f>+'[2]By Agency-SUM (C)'!B294</f>
        <v>0</v>
      </c>
      <c r="C295" s="71">
        <f>+'[2]By Agency-SUM (C)'!C294</f>
        <v>0</v>
      </c>
      <c r="D295" s="71">
        <f>+'[2]By Agency-SUM (C)'!D294</f>
        <v>0</v>
      </c>
      <c r="E295" s="71">
        <f>SUM(C295:D295)</f>
        <v>0</v>
      </c>
      <c r="F295" s="71">
        <f>B295-E295</f>
        <v>0</v>
      </c>
      <c r="G295" s="71">
        <f>B295-C295</f>
        <v>0</v>
      </c>
      <c r="H295" s="72" t="e">
        <f>E295/B295*100</f>
        <v>#DIV/0!</v>
      </c>
    </row>
    <row r="296" spans="1:10" s="65" customFormat="1" ht="11.25" hidden="1" customHeight="1" x14ac:dyDescent="0.2">
      <c r="A296" s="70"/>
      <c r="B296" s="71"/>
      <c r="C296" s="71"/>
      <c r="D296" s="71"/>
      <c r="E296" s="71"/>
      <c r="F296" s="71"/>
      <c r="G296" s="71"/>
      <c r="H296" s="69"/>
    </row>
    <row r="297" spans="1:10" s="65" customFormat="1" hidden="1" x14ac:dyDescent="0.2">
      <c r="A297" s="97" t="s">
        <v>340</v>
      </c>
      <c r="B297" s="71">
        <f>+'[2]By Agency-SUM (C)'!B296</f>
        <v>0</v>
      </c>
      <c r="C297" s="71">
        <f>+'[2]By Agency-SUM (C)'!C296</f>
        <v>0</v>
      </c>
      <c r="D297" s="71">
        <f>+'[2]By Agency-SUM (C)'!D296</f>
        <v>0</v>
      </c>
      <c r="E297" s="71">
        <f>SUM(C297:D297)</f>
        <v>0</v>
      </c>
      <c r="F297" s="71">
        <f>B297-E297</f>
        <v>0</v>
      </c>
      <c r="G297" s="71">
        <f>B297-C297</f>
        <v>0</v>
      </c>
      <c r="H297" s="72" t="e">
        <f>E297/B297*100</f>
        <v>#DIV/0!</v>
      </c>
    </row>
    <row r="298" spans="1:10" s="65" customFormat="1" ht="11.25" hidden="1" customHeight="1" x14ac:dyDescent="0.2">
      <c r="A298" s="70"/>
      <c r="B298" s="71"/>
      <c r="C298" s="71"/>
      <c r="D298" s="71"/>
      <c r="E298" s="71"/>
      <c r="F298" s="71"/>
      <c r="G298" s="71"/>
      <c r="H298" s="69"/>
    </row>
    <row r="299" spans="1:10" s="65" customFormat="1" ht="11.25" hidden="1" customHeight="1" x14ac:dyDescent="0.2">
      <c r="A299" s="70" t="s">
        <v>341</v>
      </c>
      <c r="B299" s="71">
        <f>+'[2]By Agency-SUM (C)'!B298</f>
        <v>0</v>
      </c>
      <c r="C299" s="71">
        <f>+'[2]By Agency-SUM (C)'!C298</f>
        <v>0</v>
      </c>
      <c r="D299" s="71">
        <f>+'[2]By Agency-SUM (C)'!D298</f>
        <v>0</v>
      </c>
      <c r="E299" s="71">
        <f>SUM(C299:D299)</f>
        <v>0</v>
      </c>
      <c r="F299" s="71">
        <f>B299-E299</f>
        <v>0</v>
      </c>
      <c r="G299" s="71">
        <f>B299-C299</f>
        <v>0</v>
      </c>
      <c r="H299" s="72" t="e">
        <f>E299/B299*100</f>
        <v>#DIV/0!</v>
      </c>
    </row>
    <row r="300" spans="1:10" s="65" customFormat="1" ht="11.25" hidden="1" customHeight="1" x14ac:dyDescent="0.2">
      <c r="A300" s="70"/>
      <c r="B300" s="71"/>
      <c r="C300" s="71"/>
      <c r="D300" s="71"/>
      <c r="E300" s="71"/>
      <c r="F300" s="71"/>
      <c r="G300" s="71"/>
      <c r="H300" s="69"/>
    </row>
    <row r="301" spans="1:10" s="65" customFormat="1" ht="11.25" hidden="1" customHeight="1" x14ac:dyDescent="0.2">
      <c r="A301" s="70" t="s">
        <v>342</v>
      </c>
      <c r="B301" s="71">
        <f>+'[2]By Agency-SUM (C)'!B300</f>
        <v>0</v>
      </c>
      <c r="C301" s="71">
        <f>+'[2]By Agency-SUM (C)'!C300</f>
        <v>0</v>
      </c>
      <c r="D301" s="71">
        <f>+'[2]By Agency-SUM (C)'!D300</f>
        <v>0</v>
      </c>
      <c r="E301" s="71">
        <f>SUM(C301:D301)</f>
        <v>0</v>
      </c>
      <c r="F301" s="71">
        <f>B301-E301</f>
        <v>0</v>
      </c>
      <c r="G301" s="71">
        <f>B301-C301</f>
        <v>0</v>
      </c>
      <c r="H301" s="72" t="e">
        <f>E301/B301*100</f>
        <v>#DIV/0!</v>
      </c>
    </row>
    <row r="302" spans="1:10" s="65" customFormat="1" ht="11.25" hidden="1" customHeight="1" x14ac:dyDescent="0.2">
      <c r="A302" s="70"/>
      <c r="B302" s="71"/>
      <c r="C302" s="71"/>
      <c r="D302" s="71"/>
      <c r="E302" s="71"/>
      <c r="F302" s="71"/>
      <c r="G302" s="71"/>
      <c r="H302" s="72"/>
    </row>
    <row r="303" spans="1:10" s="65" customFormat="1" ht="11.25" hidden="1" customHeight="1" x14ac:dyDescent="0.2">
      <c r="A303" s="70" t="s">
        <v>343</v>
      </c>
      <c r="B303" s="71">
        <f>+'[2]By Agency-SUM (C)'!B302</f>
        <v>0</v>
      </c>
      <c r="C303" s="71">
        <f>+'[2]By Agency-SUM (C)'!C302</f>
        <v>0</v>
      </c>
      <c r="D303" s="71">
        <f>+'[2]By Agency-SUM (C)'!D302</f>
        <v>0</v>
      </c>
      <c r="E303" s="71">
        <f>SUM(C303:D303)</f>
        <v>0</v>
      </c>
      <c r="F303" s="71">
        <f>B303-E303</f>
        <v>0</v>
      </c>
      <c r="G303" s="71">
        <f>B303-C303</f>
        <v>0</v>
      </c>
      <c r="H303" s="72" t="e">
        <f>E303/B303*100</f>
        <v>#DIV/0!</v>
      </c>
    </row>
    <row r="304" spans="1:10" s="65" customFormat="1" ht="11.25" hidden="1" customHeight="1" x14ac:dyDescent="0.2">
      <c r="A304" s="70"/>
      <c r="B304" s="71"/>
      <c r="C304" s="71"/>
      <c r="D304" s="71"/>
      <c r="E304" s="71"/>
      <c r="F304" s="71"/>
      <c r="G304" s="71"/>
      <c r="H304" s="72"/>
    </row>
    <row r="305" spans="1:8" s="65" customFormat="1" hidden="1" x14ac:dyDescent="0.2">
      <c r="A305" s="97" t="s">
        <v>344</v>
      </c>
      <c r="B305" s="71">
        <f>+'[2]By Agency-SUM (C)'!B304</f>
        <v>0</v>
      </c>
      <c r="C305" s="71">
        <f>+'[2]By Agency-SUM (C)'!C304</f>
        <v>0</v>
      </c>
      <c r="D305" s="71">
        <f>+'[2]By Agency-SUM (C)'!D304</f>
        <v>0</v>
      </c>
      <c r="E305" s="71">
        <f>SUM(C305:D305)</f>
        <v>0</v>
      </c>
      <c r="F305" s="71">
        <f>B305-E305</f>
        <v>0</v>
      </c>
      <c r="G305" s="71">
        <f>B305-C305</f>
        <v>0</v>
      </c>
      <c r="H305" s="72" t="e">
        <f>E305/B305*100</f>
        <v>#DIV/0!</v>
      </c>
    </row>
    <row r="306" spans="1:8" s="65" customFormat="1" ht="11.25" hidden="1" customHeight="1" x14ac:dyDescent="0.2">
      <c r="A306" s="70"/>
      <c r="B306" s="71"/>
      <c r="C306" s="71"/>
      <c r="D306" s="71"/>
      <c r="E306" s="71"/>
      <c r="F306" s="71"/>
      <c r="G306" s="71"/>
      <c r="H306" s="69"/>
    </row>
    <row r="307" spans="1:8" s="65" customFormat="1" ht="11.25" hidden="1" customHeight="1" x14ac:dyDescent="0.2">
      <c r="A307" s="70" t="s">
        <v>345</v>
      </c>
      <c r="B307" s="71">
        <f>+'[2]By Agency-SUM (C)'!B306</f>
        <v>0</v>
      </c>
      <c r="C307" s="71">
        <f>+'[2]By Agency-SUM (C)'!C306</f>
        <v>0</v>
      </c>
      <c r="D307" s="71">
        <f>+'[2]By Agency-SUM (C)'!D306</f>
        <v>0</v>
      </c>
      <c r="E307" s="71">
        <f>SUM(C307:D307)</f>
        <v>0</v>
      </c>
      <c r="F307" s="71">
        <f>B307-E307</f>
        <v>0</v>
      </c>
      <c r="G307" s="71">
        <f>B307-C307</f>
        <v>0</v>
      </c>
      <c r="H307" s="72" t="e">
        <f>E307/B307*100</f>
        <v>#DIV/0!</v>
      </c>
    </row>
    <row r="308" spans="1:8" s="65" customFormat="1" hidden="1" x14ac:dyDescent="0.2">
      <c r="A308" s="70"/>
      <c r="B308" s="71"/>
      <c r="C308" s="71"/>
      <c r="D308" s="71"/>
      <c r="E308" s="71"/>
      <c r="F308" s="71"/>
      <c r="G308" s="71"/>
      <c r="H308" s="69"/>
    </row>
    <row r="309" spans="1:8" s="65" customFormat="1" ht="11.25" hidden="1" customHeight="1" x14ac:dyDescent="0.2">
      <c r="A309" s="70" t="s">
        <v>346</v>
      </c>
      <c r="B309" s="71"/>
      <c r="C309" s="71"/>
      <c r="D309" s="71"/>
      <c r="E309" s="71"/>
      <c r="F309" s="71"/>
      <c r="G309" s="71"/>
      <c r="H309" s="72"/>
    </row>
    <row r="310" spans="1:8" s="65" customFormat="1" ht="11.25" hidden="1" customHeight="1" x14ac:dyDescent="0.2">
      <c r="A310" s="70"/>
      <c r="B310" s="71"/>
      <c r="C310" s="71"/>
      <c r="D310" s="71"/>
      <c r="E310" s="71"/>
      <c r="F310" s="71"/>
      <c r="G310" s="71"/>
      <c r="H310" s="69"/>
    </row>
    <row r="311" spans="1:8" s="65" customFormat="1" ht="22.5" hidden="1" x14ac:dyDescent="0.2">
      <c r="A311" s="97" t="s">
        <v>347</v>
      </c>
      <c r="B311" s="71">
        <f>+'[2]By Agency-SUM (C)'!B310</f>
        <v>0</v>
      </c>
      <c r="C311" s="71">
        <f>+'[2]By Agency-SUM (C)'!C310</f>
        <v>0</v>
      </c>
      <c r="D311" s="71">
        <f>+'[2]By Agency-SUM (C)'!D310</f>
        <v>0</v>
      </c>
      <c r="E311" s="71">
        <f>SUM(C311:D311)</f>
        <v>0</v>
      </c>
      <c r="F311" s="71">
        <f>B311-E311</f>
        <v>0</v>
      </c>
      <c r="G311" s="71">
        <f>B311-C311</f>
        <v>0</v>
      </c>
      <c r="H311" s="72" t="e">
        <f>E311/B311*100</f>
        <v>#DIV/0!</v>
      </c>
    </row>
    <row r="312" spans="1:8" s="65" customFormat="1" ht="11.25" hidden="1" customHeight="1" x14ac:dyDescent="0.2">
      <c r="A312" s="70"/>
      <c r="B312" s="64"/>
      <c r="C312" s="64"/>
      <c r="D312" s="64"/>
      <c r="E312" s="64"/>
      <c r="F312" s="64"/>
      <c r="G312" s="64"/>
      <c r="H312" s="69"/>
    </row>
    <row r="313" spans="1:8" s="65" customFormat="1" ht="11.25" customHeight="1" x14ac:dyDescent="0.2">
      <c r="A313" s="66" t="s">
        <v>348</v>
      </c>
      <c r="B313" s="98">
        <f t="shared" ref="B313:G313" si="108">SUM(B291:B311)+B281+B283</f>
        <v>494432525</v>
      </c>
      <c r="C313" s="98">
        <f t="shared" si="108"/>
        <v>487555838</v>
      </c>
      <c r="D313" s="98">
        <f t="shared" si="108"/>
        <v>111129</v>
      </c>
      <c r="E313" s="98">
        <f t="shared" si="108"/>
        <v>487666967</v>
      </c>
      <c r="F313" s="98">
        <f t="shared" si="108"/>
        <v>6765558</v>
      </c>
      <c r="G313" s="98">
        <f t="shared" si="108"/>
        <v>6876687</v>
      </c>
      <c r="H313" s="69">
        <f>E313/B313*100</f>
        <v>98.631651912462686</v>
      </c>
    </row>
    <row r="314" spans="1:8" s="65" customFormat="1" ht="11.25" customHeight="1" x14ac:dyDescent="0.2">
      <c r="A314" s="70"/>
      <c r="B314" s="64"/>
      <c r="C314" s="64"/>
      <c r="D314" s="64"/>
      <c r="E314" s="64"/>
      <c r="F314" s="64"/>
      <c r="G314" s="64"/>
      <c r="H314" s="69"/>
    </row>
    <row r="315" spans="1:8" s="65" customFormat="1" ht="11.25" hidden="1" customHeight="1" x14ac:dyDescent="0.2">
      <c r="A315" s="90" t="s">
        <v>349</v>
      </c>
      <c r="B315" s="74">
        <f t="shared" ref="B315:G315" si="109">+B313+B278</f>
        <v>1865373947</v>
      </c>
      <c r="C315" s="74">
        <f t="shared" si="109"/>
        <v>1744298426</v>
      </c>
      <c r="D315" s="74">
        <f t="shared" si="109"/>
        <v>26063427</v>
      </c>
      <c r="E315" s="74">
        <f t="shared" si="109"/>
        <v>1770361853</v>
      </c>
      <c r="F315" s="74">
        <f t="shared" si="109"/>
        <v>95012094</v>
      </c>
      <c r="G315" s="74">
        <f t="shared" si="109"/>
        <v>121075521</v>
      </c>
      <c r="H315" s="99">
        <f>E315/B315*100</f>
        <v>94.906539026515091</v>
      </c>
    </row>
    <row r="316" spans="1:8" s="65" customFormat="1" ht="11.25" hidden="1" customHeight="1" x14ac:dyDescent="0.2">
      <c r="A316" s="70"/>
      <c r="B316" s="64"/>
      <c r="C316" s="64"/>
      <c r="D316" s="64"/>
      <c r="E316" s="64"/>
      <c r="F316" s="64"/>
      <c r="G316" s="64"/>
      <c r="H316" s="69"/>
    </row>
    <row r="317" spans="1:8" s="65" customFormat="1" ht="11.25" hidden="1" customHeight="1" x14ac:dyDescent="0.2">
      <c r="A317" s="90" t="s">
        <v>350</v>
      </c>
      <c r="B317" s="64"/>
      <c r="C317" s="64"/>
      <c r="D317" s="64"/>
      <c r="E317" s="64"/>
      <c r="F317" s="64"/>
      <c r="G317" s="64"/>
      <c r="H317" s="69"/>
    </row>
    <row r="318" spans="1:8" s="65" customFormat="1" ht="11.25" hidden="1" customHeight="1" x14ac:dyDescent="0.2">
      <c r="A318" s="90" t="s">
        <v>351</v>
      </c>
      <c r="B318" s="64"/>
      <c r="C318" s="64"/>
      <c r="D318" s="64"/>
      <c r="E318" s="64"/>
      <c r="F318" s="64"/>
      <c r="G318" s="64"/>
      <c r="H318" s="69"/>
    </row>
    <row r="319" spans="1:8" s="65" customFormat="1" ht="11.25" hidden="1" customHeight="1" x14ac:dyDescent="0.2">
      <c r="A319" s="70" t="s">
        <v>352</v>
      </c>
      <c r="B319" s="71">
        <f>+'[2]By Agency-SUM (C)'!B318</f>
        <v>0</v>
      </c>
      <c r="C319" s="71">
        <f>+'[2]By Agency-SUM (C)'!C318</f>
        <v>0</v>
      </c>
      <c r="D319" s="71">
        <f>+'[2]By Agency-SUM (C)'!D318</f>
        <v>0</v>
      </c>
      <c r="E319" s="71">
        <f t="shared" ref="E319:E327" si="110">SUM(C319:D319)</f>
        <v>0</v>
      </c>
      <c r="F319" s="71">
        <f t="shared" ref="F319:F327" si="111">B319-E319</f>
        <v>0</v>
      </c>
      <c r="G319" s="71">
        <f t="shared" ref="G319:G327" si="112">B319-C319</f>
        <v>0</v>
      </c>
      <c r="H319" s="72" t="e">
        <f t="shared" ref="H319:H328" si="113">E319/B319*100</f>
        <v>#DIV/0!</v>
      </c>
    </row>
    <row r="320" spans="1:8" s="65" customFormat="1" ht="11.25" hidden="1" customHeight="1" x14ac:dyDescent="0.2">
      <c r="A320" s="70" t="s">
        <v>353</v>
      </c>
      <c r="B320" s="64"/>
      <c r="C320" s="64"/>
      <c r="D320" s="64"/>
      <c r="E320" s="71">
        <f t="shared" si="110"/>
        <v>0</v>
      </c>
      <c r="F320" s="71">
        <f t="shared" si="111"/>
        <v>0</v>
      </c>
      <c r="G320" s="71">
        <f t="shared" si="112"/>
        <v>0</v>
      </c>
      <c r="H320" s="72" t="e">
        <f t="shared" si="113"/>
        <v>#DIV/0!</v>
      </c>
    </row>
    <row r="321" spans="1:8" s="65" customFormat="1" ht="11.25" hidden="1" customHeight="1" x14ac:dyDescent="0.2">
      <c r="A321" s="70" t="s">
        <v>354</v>
      </c>
      <c r="B321" s="71">
        <f>+'[2]By Agency-SUM (C)'!B320</f>
        <v>0</v>
      </c>
      <c r="C321" s="71">
        <f>+'[2]By Agency-SUM (C)'!C320</f>
        <v>0</v>
      </c>
      <c r="D321" s="71">
        <f>+'[2]By Agency-SUM (C)'!D320</f>
        <v>0</v>
      </c>
      <c r="E321" s="71">
        <f t="shared" si="110"/>
        <v>0</v>
      </c>
      <c r="F321" s="71">
        <f t="shared" si="111"/>
        <v>0</v>
      </c>
      <c r="G321" s="71">
        <f t="shared" si="112"/>
        <v>0</v>
      </c>
      <c r="H321" s="72" t="e">
        <f t="shared" si="113"/>
        <v>#DIV/0!</v>
      </c>
    </row>
    <row r="322" spans="1:8" s="65" customFormat="1" ht="11.25" hidden="1" customHeight="1" x14ac:dyDescent="0.2">
      <c r="A322" s="70" t="s">
        <v>355</v>
      </c>
      <c r="B322" s="71">
        <f>+'[2]By Agency-SUM (C)'!B321</f>
        <v>0</v>
      </c>
      <c r="C322" s="71">
        <f>+'[2]By Agency-SUM (C)'!C321</f>
        <v>0</v>
      </c>
      <c r="D322" s="71">
        <f>+'[2]By Agency-SUM (C)'!D321</f>
        <v>0</v>
      </c>
      <c r="E322" s="71">
        <f t="shared" si="110"/>
        <v>0</v>
      </c>
      <c r="F322" s="71">
        <f t="shared" si="111"/>
        <v>0</v>
      </c>
      <c r="G322" s="71">
        <f t="shared" si="112"/>
        <v>0</v>
      </c>
      <c r="H322" s="72" t="e">
        <f t="shared" si="113"/>
        <v>#DIV/0!</v>
      </c>
    </row>
    <row r="323" spans="1:8" s="65" customFormat="1" ht="11.25" hidden="1" customHeight="1" x14ac:dyDescent="0.2">
      <c r="A323" s="70" t="s">
        <v>356</v>
      </c>
      <c r="B323" s="71">
        <f>+'[2]By Agency-SUM (C)'!B322</f>
        <v>0</v>
      </c>
      <c r="C323" s="71">
        <f>+'[2]By Agency-SUM (C)'!C322</f>
        <v>0</v>
      </c>
      <c r="D323" s="71">
        <f>+'[2]By Agency-SUM (C)'!D322</f>
        <v>0</v>
      </c>
      <c r="E323" s="71">
        <f t="shared" si="110"/>
        <v>0</v>
      </c>
      <c r="F323" s="71">
        <f t="shared" si="111"/>
        <v>0</v>
      </c>
      <c r="G323" s="71">
        <f t="shared" si="112"/>
        <v>0</v>
      </c>
      <c r="H323" s="72" t="e">
        <f t="shared" si="113"/>
        <v>#DIV/0!</v>
      </c>
    </row>
    <row r="324" spans="1:8" s="65" customFormat="1" ht="11.25" hidden="1" customHeight="1" x14ac:dyDescent="0.2">
      <c r="A324" s="70" t="s">
        <v>357</v>
      </c>
      <c r="B324" s="71">
        <f>+'[2]By Agency-SUM (C)'!B323</f>
        <v>0</v>
      </c>
      <c r="C324" s="71">
        <f>+'[2]By Agency-SUM (C)'!C323</f>
        <v>0</v>
      </c>
      <c r="D324" s="71">
        <f>+'[2]By Agency-SUM (C)'!D323</f>
        <v>0</v>
      </c>
      <c r="E324" s="71">
        <f t="shared" si="110"/>
        <v>0</v>
      </c>
      <c r="F324" s="71">
        <f t="shared" si="111"/>
        <v>0</v>
      </c>
      <c r="G324" s="71">
        <f t="shared" si="112"/>
        <v>0</v>
      </c>
      <c r="H324" s="72" t="e">
        <f t="shared" si="113"/>
        <v>#DIV/0!</v>
      </c>
    </row>
    <row r="325" spans="1:8" s="65" customFormat="1" ht="11.25" hidden="1" customHeight="1" x14ac:dyDescent="0.2">
      <c r="A325" s="70" t="s">
        <v>358</v>
      </c>
      <c r="B325" s="71">
        <f>+'[2]By Agency-SUM (C)'!B324</f>
        <v>0</v>
      </c>
      <c r="C325" s="71">
        <f>+'[2]By Agency-SUM (C)'!C324</f>
        <v>0</v>
      </c>
      <c r="D325" s="71">
        <f>+'[2]By Agency-SUM (C)'!D324</f>
        <v>0</v>
      </c>
      <c r="E325" s="71">
        <f t="shared" si="110"/>
        <v>0</v>
      </c>
      <c r="F325" s="71">
        <f t="shared" si="111"/>
        <v>0</v>
      </c>
      <c r="G325" s="71">
        <f t="shared" si="112"/>
        <v>0</v>
      </c>
      <c r="H325" s="72" t="e">
        <f t="shared" si="113"/>
        <v>#DIV/0!</v>
      </c>
    </row>
    <row r="326" spans="1:8" s="65" customFormat="1" ht="11.25" hidden="1" customHeight="1" x14ac:dyDescent="0.2">
      <c r="A326" s="70" t="s">
        <v>359</v>
      </c>
      <c r="B326" s="71">
        <f>+'[2]By Agency-SUM (C)'!B325</f>
        <v>0</v>
      </c>
      <c r="C326" s="71">
        <f>+'[2]By Agency-SUM (C)'!C325</f>
        <v>0</v>
      </c>
      <c r="D326" s="71">
        <f>+'[2]By Agency-SUM (C)'!D325</f>
        <v>0</v>
      </c>
      <c r="E326" s="71">
        <f t="shared" si="110"/>
        <v>0</v>
      </c>
      <c r="F326" s="71">
        <f t="shared" si="111"/>
        <v>0</v>
      </c>
      <c r="G326" s="71">
        <f t="shared" si="112"/>
        <v>0</v>
      </c>
      <c r="H326" s="72" t="e">
        <f t="shared" si="113"/>
        <v>#DIV/0!</v>
      </c>
    </row>
    <row r="327" spans="1:8" s="65" customFormat="1" hidden="1" x14ac:dyDescent="0.2">
      <c r="A327" s="70" t="s">
        <v>360</v>
      </c>
      <c r="B327" s="71">
        <f>+'[2]By Agency-SUM (C)'!B326</f>
        <v>0</v>
      </c>
      <c r="C327" s="71">
        <f>+'[2]By Agency-SUM (C)'!C326</f>
        <v>0</v>
      </c>
      <c r="D327" s="71">
        <f>+'[2]By Agency-SUM (C)'!D326</f>
        <v>0</v>
      </c>
      <c r="E327" s="74">
        <f t="shared" si="110"/>
        <v>0</v>
      </c>
      <c r="F327" s="74">
        <f t="shared" si="111"/>
        <v>0</v>
      </c>
      <c r="G327" s="74">
        <f t="shared" si="112"/>
        <v>0</v>
      </c>
      <c r="H327" s="99" t="e">
        <f t="shared" si="113"/>
        <v>#DIV/0!</v>
      </c>
    </row>
    <row r="328" spans="1:8" s="65" customFormat="1" ht="22.5" hidden="1" x14ac:dyDescent="0.2">
      <c r="A328" s="100" t="s">
        <v>361</v>
      </c>
      <c r="B328" s="74">
        <f t="shared" ref="B328:G328" si="114">SUM(B319:B327)</f>
        <v>0</v>
      </c>
      <c r="C328" s="74">
        <f t="shared" si="114"/>
        <v>0</v>
      </c>
      <c r="D328" s="74">
        <f t="shared" si="114"/>
        <v>0</v>
      </c>
      <c r="E328" s="74">
        <f t="shared" si="114"/>
        <v>0</v>
      </c>
      <c r="F328" s="74">
        <f t="shared" si="114"/>
        <v>0</v>
      </c>
      <c r="G328" s="74">
        <f t="shared" si="114"/>
        <v>0</v>
      </c>
      <c r="H328" s="99" t="e">
        <f t="shared" si="113"/>
        <v>#DIV/0!</v>
      </c>
    </row>
    <row r="329" spans="1:8" s="65" customFormat="1" ht="11.25" hidden="1" customHeight="1" x14ac:dyDescent="0.2">
      <c r="A329" s="70"/>
      <c r="B329" s="64"/>
      <c r="C329" s="64"/>
      <c r="D329" s="64"/>
      <c r="E329" s="64"/>
      <c r="F329" s="64"/>
      <c r="G329" s="64"/>
      <c r="H329" s="69"/>
    </row>
    <row r="330" spans="1:8" s="104" customFormat="1" ht="16.5" customHeight="1" thickBot="1" x14ac:dyDescent="0.25">
      <c r="A330" s="101" t="s">
        <v>362</v>
      </c>
      <c r="B330" s="102">
        <f t="shared" ref="B330:G330" si="115">+B328+B315</f>
        <v>1865373947</v>
      </c>
      <c r="C330" s="102">
        <f t="shared" si="115"/>
        <v>1744298426</v>
      </c>
      <c r="D330" s="102">
        <f t="shared" si="115"/>
        <v>26063427</v>
      </c>
      <c r="E330" s="102">
        <f t="shared" si="115"/>
        <v>1770361853</v>
      </c>
      <c r="F330" s="102">
        <f t="shared" si="115"/>
        <v>95012094</v>
      </c>
      <c r="G330" s="102">
        <f t="shared" si="115"/>
        <v>121075521</v>
      </c>
      <c r="H330" s="103">
        <f>E330/B330*100</f>
        <v>94.906539026515091</v>
      </c>
    </row>
    <row r="331" spans="1:8" ht="12" thickTop="1" x14ac:dyDescent="0.2"/>
    <row r="332" spans="1:8" ht="23.25" customHeight="1" x14ac:dyDescent="0.2">
      <c r="A332" s="108" t="s">
        <v>363</v>
      </c>
      <c r="B332" s="108"/>
      <c r="C332" s="108"/>
      <c r="D332" s="108"/>
      <c r="E332" s="108"/>
      <c r="F332" s="108"/>
      <c r="G332" s="108"/>
      <c r="H332" s="108"/>
    </row>
    <row r="333" spans="1:8" x14ac:dyDescent="0.2">
      <c r="A333" s="109" t="s">
        <v>364</v>
      </c>
    </row>
    <row r="334" spans="1:8" ht="23.25" customHeight="1" x14ac:dyDescent="0.2">
      <c r="A334" s="108" t="s">
        <v>365</v>
      </c>
      <c r="B334" s="108"/>
      <c r="C334" s="108"/>
      <c r="D334" s="108"/>
      <c r="E334" s="108"/>
      <c r="F334" s="108"/>
      <c r="G334" s="108"/>
      <c r="H334" s="108"/>
    </row>
    <row r="335" spans="1:8" x14ac:dyDescent="0.2">
      <c r="A335" s="109" t="s">
        <v>366</v>
      </c>
    </row>
    <row r="336" spans="1:8" x14ac:dyDescent="0.2">
      <c r="A336" s="109" t="s">
        <v>367</v>
      </c>
    </row>
    <row r="337" spans="1:1" x14ac:dyDescent="0.2">
      <c r="A337" s="109" t="s">
        <v>368</v>
      </c>
    </row>
    <row r="338" spans="1:1" x14ac:dyDescent="0.2">
      <c r="A338" s="109" t="s">
        <v>369</v>
      </c>
    </row>
  </sheetData>
  <mergeCells count="8">
    <mergeCell ref="A332:H332"/>
    <mergeCell ref="A334:H334"/>
    <mergeCell ref="A5:A7"/>
    <mergeCell ref="B6:B7"/>
    <mergeCell ref="C6:E6"/>
    <mergeCell ref="F6:F7"/>
    <mergeCell ref="G6:G7"/>
    <mergeCell ref="H6:H7"/>
  </mergeCells>
  <printOptions horizontalCentered="1"/>
  <pageMargins left="0.4" right="0.4" top="0.3" bottom="0.25" header="0.2" footer="0.2"/>
  <pageSetup paperSize="9" scale="79" orientation="portrait" r:id="rId1"/>
  <headerFooter alignWithMargins="0"/>
  <rowBreaks count="2" manualBreakCount="2">
    <brk id="86" max="7" man="1"/>
    <brk id="2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tabSelected="1" zoomScale="85" zoomScaleNormal="85" workbookViewId="0">
      <selection activeCell="R43" sqref="R43"/>
    </sheetView>
  </sheetViews>
  <sheetFormatPr defaultRowHeight="12.75" x14ac:dyDescent="0.2"/>
  <cols>
    <col min="1" max="1" width="38.7109375" customWidth="1"/>
    <col min="2" max="2" width="11.5703125" bestFit="1" customWidth="1"/>
    <col min="3" max="3" width="10" bestFit="1" customWidth="1"/>
    <col min="4" max="9" width="10" customWidth="1"/>
    <col min="10" max="13" width="12.5703125" customWidth="1"/>
    <col min="14" max="14" width="15.5703125" customWidth="1"/>
    <col min="16" max="16" width="9.42578125" bestFit="1" customWidth="1"/>
    <col min="17" max="17" width="10.28515625" bestFit="1" customWidth="1"/>
    <col min="20" max="27" width="11" customWidth="1"/>
  </cols>
  <sheetData>
    <row r="1" spans="1:27" x14ac:dyDescent="0.2">
      <c r="A1" t="s">
        <v>20</v>
      </c>
    </row>
    <row r="2" spans="1:27" x14ac:dyDescent="0.2">
      <c r="A2" t="s">
        <v>0</v>
      </c>
    </row>
    <row r="3" spans="1:27" x14ac:dyDescent="0.2">
      <c r="A3" t="s">
        <v>1</v>
      </c>
      <c r="P3" t="s">
        <v>2</v>
      </c>
    </row>
    <row r="4" spans="1:27" x14ac:dyDescent="0.2">
      <c r="B4" s="1" t="s">
        <v>3</v>
      </c>
      <c r="C4" s="1" t="s">
        <v>4</v>
      </c>
      <c r="D4" s="1" t="s">
        <v>5</v>
      </c>
      <c r="E4" s="1" t="s">
        <v>6</v>
      </c>
      <c r="F4" s="1" t="s">
        <v>9</v>
      </c>
      <c r="G4" s="1" t="s">
        <v>10</v>
      </c>
      <c r="H4" s="1" t="s">
        <v>11</v>
      </c>
      <c r="I4" s="1" t="s">
        <v>14</v>
      </c>
      <c r="J4" s="1" t="s">
        <v>15</v>
      </c>
      <c r="K4" s="1" t="s">
        <v>16</v>
      </c>
      <c r="L4" s="1" t="s">
        <v>17</v>
      </c>
      <c r="M4" s="1" t="s">
        <v>18</v>
      </c>
      <c r="N4" s="1" t="s">
        <v>19</v>
      </c>
      <c r="P4" s="1" t="s">
        <v>3</v>
      </c>
      <c r="Q4" s="1" t="s">
        <v>4</v>
      </c>
      <c r="R4" s="1" t="s">
        <v>5</v>
      </c>
      <c r="S4" s="1" t="s">
        <v>6</v>
      </c>
      <c r="T4" s="1" t="s">
        <v>9</v>
      </c>
      <c r="U4" s="1" t="s">
        <v>10</v>
      </c>
      <c r="V4" s="1" t="s">
        <v>11</v>
      </c>
      <c r="W4" s="1" t="s">
        <v>14</v>
      </c>
      <c r="X4" s="1" t="s">
        <v>15</v>
      </c>
      <c r="Y4" s="1" t="s">
        <v>16</v>
      </c>
      <c r="Z4" s="1" t="s">
        <v>17</v>
      </c>
      <c r="AA4" s="1" t="s">
        <v>18</v>
      </c>
    </row>
    <row r="5" spans="1:27" x14ac:dyDescent="0.2">
      <c r="A5" t="s">
        <v>7</v>
      </c>
      <c r="B5" s="4">
        <v>120084.249</v>
      </c>
      <c r="C5" s="4">
        <v>117974.673</v>
      </c>
      <c r="D5" s="4">
        <v>134770.33600000001</v>
      </c>
      <c r="E5" s="4">
        <v>163258.33600000001</v>
      </c>
      <c r="F5" s="4">
        <v>164957.74100000001</v>
      </c>
      <c r="G5" s="4">
        <v>194750.492</v>
      </c>
      <c r="H5" s="4">
        <v>168809.02100000001</v>
      </c>
      <c r="I5" s="4">
        <v>140263.82699999999</v>
      </c>
      <c r="J5" s="4">
        <v>130707.69</v>
      </c>
      <c r="K5" s="4">
        <v>179089.87</v>
      </c>
      <c r="L5" s="4">
        <v>160326.927</v>
      </c>
      <c r="M5" s="4">
        <v>190380.785</v>
      </c>
      <c r="N5" s="2">
        <f>SUM(B5:M5)</f>
        <v>1865373.9469999997</v>
      </c>
      <c r="O5" s="2"/>
      <c r="P5" s="2">
        <f>B5</f>
        <v>120084.249</v>
      </c>
      <c r="Q5" s="2">
        <f>+P5+C5</f>
        <v>238058.92199999999</v>
      </c>
      <c r="R5" s="2">
        <f t="shared" ref="R5:AA5" si="0">+Q5+D5</f>
        <v>372829.25800000003</v>
      </c>
      <c r="S5" s="2">
        <f t="shared" si="0"/>
        <v>536087.59400000004</v>
      </c>
      <c r="T5" s="2">
        <f t="shared" si="0"/>
        <v>701045.33500000008</v>
      </c>
      <c r="U5" s="2">
        <f t="shared" si="0"/>
        <v>895795.82700000005</v>
      </c>
      <c r="V5" s="2">
        <f t="shared" si="0"/>
        <v>1064604.848</v>
      </c>
      <c r="W5" s="2">
        <f t="shared" si="0"/>
        <v>1204868.675</v>
      </c>
      <c r="X5" s="2">
        <f t="shared" si="0"/>
        <v>1335576.365</v>
      </c>
      <c r="Y5" s="2">
        <f t="shared" si="0"/>
        <v>1514666.2349999999</v>
      </c>
      <c r="Z5" s="2">
        <f t="shared" si="0"/>
        <v>1674993.1619999998</v>
      </c>
      <c r="AA5" s="2">
        <f t="shared" si="0"/>
        <v>1865373.9469999997</v>
      </c>
    </row>
    <row r="6" spans="1:27" x14ac:dyDescent="0.2">
      <c r="A6" t="s">
        <v>8</v>
      </c>
      <c r="B6" s="4">
        <v>92682.652000000002</v>
      </c>
      <c r="C6" s="4">
        <v>99324.567999999999</v>
      </c>
      <c r="D6" s="4">
        <v>154436.571</v>
      </c>
      <c r="E6" s="4">
        <v>118583.421</v>
      </c>
      <c r="F6" s="4">
        <v>152587.19</v>
      </c>
      <c r="G6" s="4">
        <v>226311.72200000001</v>
      </c>
      <c r="H6" s="4">
        <v>124197.32799999999</v>
      </c>
      <c r="I6" s="4">
        <v>133671.397</v>
      </c>
      <c r="J6" s="4">
        <v>157599.32800000001</v>
      </c>
      <c r="K6" s="4">
        <v>145017.89000000001</v>
      </c>
      <c r="L6" s="4">
        <v>142912.58600000001</v>
      </c>
      <c r="M6" s="4">
        <v>223037.2</v>
      </c>
      <c r="N6" s="2">
        <f>SUM(B6:M6)</f>
        <v>1770361.8529999999</v>
      </c>
      <c r="O6" s="2"/>
      <c r="P6" s="2">
        <f>B6</f>
        <v>92682.652000000002</v>
      </c>
      <c r="Q6" s="2">
        <f>+P6+C6</f>
        <v>192007.22</v>
      </c>
      <c r="R6" s="2">
        <f t="shared" ref="R6:AA6" si="1">+Q6+D6</f>
        <v>346443.79099999997</v>
      </c>
      <c r="S6" s="2">
        <f t="shared" si="1"/>
        <v>465027.21199999994</v>
      </c>
      <c r="T6" s="2">
        <f t="shared" si="1"/>
        <v>617614.402</v>
      </c>
      <c r="U6" s="2">
        <f t="shared" si="1"/>
        <v>843926.12400000007</v>
      </c>
      <c r="V6" s="2">
        <f t="shared" si="1"/>
        <v>968123.45200000005</v>
      </c>
      <c r="W6" s="2">
        <f t="shared" si="1"/>
        <v>1101794.8489999999</v>
      </c>
      <c r="X6" s="2">
        <f t="shared" si="1"/>
        <v>1259394.1769999999</v>
      </c>
      <c r="Y6" s="2">
        <f t="shared" si="1"/>
        <v>1404412.0669999998</v>
      </c>
      <c r="Z6" s="2">
        <f t="shared" si="1"/>
        <v>1547324.6529999999</v>
      </c>
      <c r="AA6" s="2">
        <f t="shared" si="1"/>
        <v>1770361.8529999999</v>
      </c>
    </row>
    <row r="7" spans="1:27" x14ac:dyDescent="0.2">
      <c r="A7" t="s">
        <v>12</v>
      </c>
      <c r="B7" s="3">
        <f t="shared" ref="B7:H7" si="2">+B6/B5*100</f>
        <v>77.181356232656299</v>
      </c>
      <c r="C7" s="3">
        <f t="shared" si="2"/>
        <v>84.191433190071223</v>
      </c>
      <c r="D7" s="3">
        <f t="shared" si="2"/>
        <v>114.59240629926157</v>
      </c>
      <c r="E7" s="3">
        <f t="shared" si="2"/>
        <v>72.635446314974075</v>
      </c>
      <c r="F7" s="3">
        <f t="shared" si="2"/>
        <v>92.500775698668178</v>
      </c>
      <c r="G7" s="3">
        <f t="shared" si="2"/>
        <v>116.20598216511824</v>
      </c>
      <c r="H7" s="3">
        <f t="shared" si="2"/>
        <v>73.572684246536795</v>
      </c>
      <c r="I7" s="3">
        <f t="shared" ref="I7:N7" si="3">+I6/I5*100</f>
        <v>95.299978518338875</v>
      </c>
      <c r="J7" s="3">
        <f t="shared" si="3"/>
        <v>120.57387595175157</v>
      </c>
      <c r="K7" s="3">
        <f t="shared" si="3"/>
        <v>80.974926164165524</v>
      </c>
      <c r="L7" s="3">
        <f t="shared" si="3"/>
        <v>89.138230660405554</v>
      </c>
      <c r="M7" s="3">
        <f t="shared" si="3"/>
        <v>117.15320955315948</v>
      </c>
      <c r="N7" s="3">
        <f t="shared" si="3"/>
        <v>94.906539026515105</v>
      </c>
      <c r="O7" s="3"/>
      <c r="P7" s="3"/>
      <c r="Q7" s="3"/>
      <c r="R7" s="3"/>
      <c r="S7" s="3"/>
      <c r="T7" s="3"/>
      <c r="U7" s="3"/>
      <c r="V7" s="3"/>
      <c r="W7" s="3"/>
      <c r="X7" s="3"/>
      <c r="Y7" s="3"/>
      <c r="Z7" s="3"/>
      <c r="AA7" s="3"/>
    </row>
    <row r="8" spans="1:27" x14ac:dyDescent="0.2">
      <c r="A8" t="s">
        <v>13</v>
      </c>
      <c r="B8" s="3">
        <f>P8</f>
        <v>77.181356232656299</v>
      </c>
      <c r="C8" s="3">
        <f t="shared" ref="C8:M8" si="4">Q8</f>
        <v>80.655334564608339</v>
      </c>
      <c r="D8" s="3">
        <f t="shared" si="4"/>
        <v>92.922908695111033</v>
      </c>
      <c r="E8" s="3">
        <f t="shared" si="4"/>
        <v>86.744632258734924</v>
      </c>
      <c r="F8" s="3">
        <f t="shared" si="4"/>
        <v>88.099067373438828</v>
      </c>
      <c r="G8" s="3">
        <f t="shared" si="4"/>
        <v>94.209651190973901</v>
      </c>
      <c r="H8" s="3">
        <f t="shared" si="4"/>
        <v>90.93735143313944</v>
      </c>
      <c r="I8" s="3">
        <f t="shared" si="4"/>
        <v>91.445223189987885</v>
      </c>
      <c r="J8" s="3">
        <f t="shared" si="4"/>
        <v>94.295931704361962</v>
      </c>
      <c r="K8" s="3">
        <f t="shared" si="4"/>
        <v>92.720893524110267</v>
      </c>
      <c r="L8" s="3">
        <f t="shared" si="4"/>
        <v>92.377968346595566</v>
      </c>
      <c r="M8" s="3">
        <f t="shared" si="4"/>
        <v>94.906539026515105</v>
      </c>
      <c r="N8" s="3"/>
      <c r="O8" s="3"/>
      <c r="P8" s="3">
        <f t="shared" ref="P8:V8" si="5">+P6/P5*100</f>
        <v>77.181356232656299</v>
      </c>
      <c r="Q8" s="3">
        <f t="shared" si="5"/>
        <v>80.655334564608339</v>
      </c>
      <c r="R8" s="3">
        <f t="shared" si="5"/>
        <v>92.922908695111033</v>
      </c>
      <c r="S8" s="3">
        <f t="shared" si="5"/>
        <v>86.744632258734924</v>
      </c>
      <c r="T8" s="3">
        <f t="shared" si="5"/>
        <v>88.099067373438828</v>
      </c>
      <c r="U8" s="3">
        <f t="shared" si="5"/>
        <v>94.209651190973901</v>
      </c>
      <c r="V8" s="3">
        <f t="shared" si="5"/>
        <v>90.93735143313944</v>
      </c>
      <c r="W8" s="3">
        <f>+W6/W5*100</f>
        <v>91.445223189987885</v>
      </c>
      <c r="X8" s="3">
        <f>+X6/X5*100</f>
        <v>94.295931704361962</v>
      </c>
      <c r="Y8" s="3">
        <f>+Y6/Y5*100</f>
        <v>92.720893524110267</v>
      </c>
      <c r="Z8" s="3">
        <f>+Z6/Z5*100</f>
        <v>92.377968346595566</v>
      </c>
      <c r="AA8" s="3">
        <f>+AA6/AA5*100</f>
        <v>94.906539026515105</v>
      </c>
    </row>
    <row r="20" spans="19:19" x14ac:dyDescent="0.2">
      <c r="S20" s="2"/>
    </row>
  </sheetData>
  <phoneticPr fontId="19" type="noConversion"/>
  <printOptions horizontalCentered="1"/>
  <pageMargins left="0.25" right="0.25" top="1" bottom="0.47" header="0.5" footer="0.5"/>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Department-website</vt:lpstr>
      <vt:lpstr>By Agency-website</vt:lpstr>
      <vt:lpstr>Graph</vt:lpstr>
      <vt:lpstr>'By Agency-website'!Print_Area</vt:lpstr>
      <vt:lpstr>'By Department-website'!Print_Area</vt:lpstr>
      <vt:lpstr>Graph!Print_Area</vt:lpstr>
      <vt:lpstr>'By Agency-website'!Print_Titles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Dianne M. Cruz</cp:lastModifiedBy>
  <cp:lastPrinted>2016-01-21T07:15:04Z</cp:lastPrinted>
  <dcterms:created xsi:type="dcterms:W3CDTF">2014-06-18T02:22:11Z</dcterms:created>
  <dcterms:modified xsi:type="dcterms:W3CDTF">2016-01-26T08:15:48Z</dcterms:modified>
</cp:coreProperties>
</file>